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group1\grp_lhclerc\Tribe PI plan and contracts\2017\Benefit Matricies\"/>
    </mc:Choice>
  </mc:AlternateContent>
  <bookViews>
    <workbookView xWindow="0" yWindow="0" windowWidth="10980" windowHeight="12045"/>
  </bookViews>
  <sheets>
    <sheet name="FY 2017" sheetId="6" r:id="rId1"/>
  </sheets>
  <definedNames>
    <definedName name="_xlnm.Print_Area" localSheetId="0">'FY 2017'!$A$1:$Q$34</definedName>
  </definedNames>
  <calcPr calcId="171027"/>
</workbook>
</file>

<file path=xl/calcChain.xml><?xml version="1.0" encoding="utf-8"?>
<calcChain xmlns="http://schemas.openxmlformats.org/spreadsheetml/2006/main">
  <c r="X10" i="6" l="1"/>
  <c r="X21" i="6" l="1"/>
  <c r="W19" i="6"/>
  <c r="X19" i="6" s="1"/>
  <c r="W8" i="6"/>
  <c r="X8" i="6" s="1"/>
  <c r="F24" i="6" l="1"/>
  <c r="T6" i="6" l="1"/>
  <c r="B20" i="6" l="1"/>
  <c r="B21" i="6"/>
  <c r="B22" i="6"/>
  <c r="B23" i="6"/>
  <c r="B24" i="6"/>
  <c r="B25" i="6"/>
  <c r="B26" i="6"/>
  <c r="B27" i="6"/>
  <c r="B28" i="6"/>
  <c r="B29" i="6"/>
  <c r="B30" i="6"/>
  <c r="B31" i="6"/>
  <c r="B19" i="6"/>
  <c r="H9" i="6" l="1"/>
  <c r="J9" i="6" s="1"/>
  <c r="H10" i="6"/>
  <c r="J10" i="6" s="1"/>
  <c r="H11" i="6"/>
  <c r="H12" i="6"/>
  <c r="J12" i="6" s="1"/>
  <c r="H13" i="6"/>
  <c r="J13" i="6" s="1"/>
  <c r="H14" i="6"/>
  <c r="J14" i="6" s="1"/>
  <c r="H15" i="6"/>
  <c r="J15" i="6" s="1"/>
  <c r="F9" i="6"/>
  <c r="F10" i="6"/>
  <c r="F11" i="6"/>
  <c r="F12" i="6"/>
  <c r="F13" i="6"/>
  <c r="F14" i="6"/>
  <c r="F15" i="6"/>
  <c r="D9" i="6"/>
  <c r="D10" i="6"/>
  <c r="D11" i="6"/>
  <c r="D12" i="6"/>
  <c r="D13" i="6"/>
  <c r="D14" i="6"/>
  <c r="D15" i="6"/>
  <c r="H8" i="6"/>
  <c r="J8" i="6" s="1"/>
  <c r="F8" i="6"/>
  <c r="D8" i="6"/>
  <c r="T12" i="6"/>
  <c r="T11" i="6"/>
  <c r="J11" i="6"/>
  <c r="T8" i="6"/>
  <c r="E5" i="6" s="1"/>
  <c r="T13" i="6" l="1"/>
  <c r="V13" i="6" s="1"/>
</calcChain>
</file>

<file path=xl/sharedStrings.xml><?xml version="1.0" encoding="utf-8"?>
<sst xmlns="http://schemas.openxmlformats.org/spreadsheetml/2006/main" count="92" uniqueCount="80">
  <si>
    <t>Income Points</t>
  </si>
  <si>
    <t>110% of Poverty</t>
  </si>
  <si>
    <t>100% of Poverty</t>
  </si>
  <si>
    <t>125% of Poverty</t>
  </si>
  <si>
    <t>150% of Poverty</t>
  </si>
  <si>
    <t>Household Size</t>
  </si>
  <si>
    <t>Energy Burden</t>
  </si>
  <si>
    <t>16% or greater..........3 Points</t>
  </si>
  <si>
    <t>HH Size</t>
  </si>
  <si>
    <t>Fuel Type</t>
  </si>
  <si>
    <t>6 &amp; Under</t>
  </si>
  <si>
    <t>Disabled</t>
  </si>
  <si>
    <t>Total Points</t>
  </si>
  <si>
    <t>Points</t>
  </si>
  <si>
    <t>Benefit Determination:</t>
  </si>
  <si>
    <t>Mo. Income Limits</t>
  </si>
  <si>
    <t>Vulnerable Population</t>
  </si>
  <si>
    <t>(6 Points Maximum)</t>
  </si>
  <si>
    <t>Income</t>
  </si>
  <si>
    <t>Benefit Amount</t>
  </si>
  <si>
    <t>6% - 10%...................1 Point</t>
  </si>
  <si>
    <t>5% or &lt;.....................0 Points</t>
  </si>
  <si>
    <t>Disabled.......................2 Points</t>
  </si>
  <si>
    <t>Children 6 yrs &lt;.............2 Points</t>
  </si>
  <si>
    <t>Elderly..........................2 Points</t>
  </si>
  <si>
    <t>Elderly</t>
  </si>
  <si>
    <t>11% - 15%.................2 Points</t>
  </si>
  <si>
    <t>(if different from applicant)</t>
  </si>
  <si>
    <t xml:space="preserve">Income  </t>
  </si>
  <si>
    <t>Monthly Expense</t>
  </si>
  <si>
    <t xml:space="preserve"> ÷ Monthly Income</t>
  </si>
  <si>
    <t xml:space="preserve">           Eligible - Benefit Amount $ __________</t>
  </si>
  <si>
    <t xml:space="preserve">           Not Eligible - Reason: ________________________</t>
  </si>
  <si>
    <t>Calculated by:______________________________  Date:____________________</t>
  </si>
  <si>
    <t>1 - 2 persons..........1 Point</t>
  </si>
  <si>
    <t>3 - 5 persons..........2 Points</t>
  </si>
  <si>
    <t>6+ persons.............3 Points</t>
  </si>
  <si>
    <t>Natural Gas.............2 Points</t>
  </si>
  <si>
    <t>Wood......................4 Points</t>
  </si>
  <si>
    <t>Propane..................5 Points</t>
  </si>
  <si>
    <t>Electric....................2 Points</t>
  </si>
  <si>
    <t xml:space="preserve">           Crisis - Due Date: _________ Notification to Vendor:__________Date:____________________</t>
  </si>
  <si>
    <t xml:space="preserve">           Vendor payable:_________________________________________________________________</t>
  </si>
  <si>
    <t xml:space="preserve">           Notification to applicant:______________________Date:________________</t>
  </si>
  <si>
    <t>Notes:________________________________________________________________________________</t>
  </si>
  <si>
    <t xml:space="preserve">Monthly Gross Income X 12 Months =  </t>
  </si>
  <si>
    <t>(total annual gross income)</t>
  </si>
  <si>
    <t>Mthly/Annual Inc.</t>
  </si>
  <si>
    <t>12 Mths</t>
  </si>
  <si>
    <t>Ann Inc.</t>
  </si>
  <si>
    <t>Mthly
Expense</t>
  </si>
  <si>
    <t>%</t>
  </si>
  <si>
    <t>=</t>
  </si>
  <si>
    <t>Approved by:___________________________________  Date:____________________</t>
  </si>
  <si>
    <t>=  Energy Burden of</t>
  </si>
  <si>
    <t>2015-2016 LIHEAP Benefit Point Calculation</t>
  </si>
  <si>
    <t>Mthly Income</t>
  </si>
  <si>
    <t>UA Account No.:</t>
  </si>
  <si>
    <t>Maximum  benefit is $420 (14 points)</t>
  </si>
  <si>
    <t>Point Values - $30 per point</t>
  </si>
  <si>
    <t xml:space="preserve">Applicant Name: </t>
  </si>
  <si>
    <t xml:space="preserve">Name on Utility Account: </t>
  </si>
  <si>
    <t xml:space="preserve">$      - 0 -      </t>
  </si>
  <si>
    <t>(NM STATE CONVERSION METHOD GUIDELINES)</t>
  </si>
  <si>
    <t>Bi-Weekly</t>
  </si>
  <si>
    <t>1)</t>
  </si>
  <si>
    <t>2)</t>
  </si>
  <si>
    <t>2 pay pds</t>
  </si>
  <si>
    <t>Average of two pay pds.</t>
  </si>
  <si>
    <t>Rounded average bi-weekly pay</t>
  </si>
  <si>
    <t>Pay pds/mo</t>
  </si>
  <si>
    <t>Average pay pd x 2 = Monthly Income</t>
  </si>
  <si>
    <t>Weekly</t>
  </si>
  <si>
    <t>Average weekly pay</t>
  </si>
  <si>
    <t>Rounded average weekly pay</t>
  </si>
  <si>
    <t>Average pay pd x 4 = Monthly Income</t>
  </si>
  <si>
    <t>---------</t>
  </si>
  <si>
    <t>*Elderly 60 or older</t>
  </si>
  <si>
    <t>Point Value is $30 for FY 2017</t>
  </si>
  <si>
    <t>Energy Standard Allowance - $195 (FFY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</si>
</sst>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0" fontId="1" fillId="0" borderId="3" xfId="0" applyFont="1" applyFill="1" applyBorder="1"/>
    <xf numFmtId="0" fontId="4" fillId="0" borderId="0" xfId="0" applyFont="1"/>
    <xf numFmtId="0" fontId="5" fillId="0" borderId="3" xfId="0" applyFont="1" applyFill="1" applyBorder="1" applyAlignment="1"/>
    <xf numFmtId="0" fontId="5" fillId="0" borderId="6" xfId="0" applyFont="1" applyFill="1" applyBorder="1" applyAlignment="1"/>
    <xf numFmtId="164" fontId="0" fillId="0" borderId="6" xfId="1" applyNumberFormat="1" applyFont="1" applyBorder="1" applyAlignment="1">
      <alignment horizontal="center"/>
    </xf>
    <xf numFmtId="0" fontId="6" fillId="0" borderId="0" xfId="0" applyFont="1" applyBorder="1"/>
    <xf numFmtId="0" fontId="8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/>
    </xf>
    <xf numFmtId="0" fontId="9" fillId="0" borderId="0" xfId="0" applyFont="1"/>
    <xf numFmtId="0" fontId="0" fillId="0" borderId="1" xfId="0" applyFont="1" applyBorder="1" applyAlignment="1">
      <alignment horizontal="left"/>
    </xf>
    <xf numFmtId="0" fontId="4" fillId="2" borderId="0" xfId="0" applyFont="1" applyFill="1" applyBorder="1" applyAlignment="1"/>
    <xf numFmtId="0" fontId="7" fillId="2" borderId="8" xfId="0" applyFont="1" applyFill="1" applyBorder="1" applyAlignment="1"/>
    <xf numFmtId="0" fontId="7" fillId="2" borderId="7" xfId="0" applyFont="1" applyFill="1" applyBorder="1" applyAlignment="1"/>
    <xf numFmtId="0" fontId="4" fillId="2" borderId="7" xfId="0" applyFont="1" applyFill="1" applyBorder="1"/>
    <xf numFmtId="0" fontId="0" fillId="2" borderId="7" xfId="0" applyFont="1" applyFill="1" applyBorder="1"/>
    <xf numFmtId="0" fontId="0" fillId="2" borderId="5" xfId="0" applyFont="1" applyFill="1" applyBorder="1"/>
    <xf numFmtId="0" fontId="4" fillId="2" borderId="12" xfId="0" applyFont="1" applyFill="1" applyBorder="1" applyAlignment="1"/>
    <xf numFmtId="0" fontId="4" fillId="2" borderId="0" xfId="0" applyFont="1" applyFill="1" applyBorder="1"/>
    <xf numFmtId="0" fontId="0" fillId="2" borderId="0" xfId="0" applyFont="1" applyFill="1" applyBorder="1"/>
    <xf numFmtId="0" fontId="0" fillId="2" borderId="9" xfId="0" applyFont="1" applyFill="1" applyBorder="1"/>
    <xf numFmtId="0" fontId="4" fillId="2" borderId="12" xfId="0" applyFont="1" applyFill="1" applyBorder="1"/>
    <xf numFmtId="0" fontId="0" fillId="2" borderId="10" xfId="0" applyFont="1" applyFill="1" applyBorder="1"/>
    <xf numFmtId="0" fontId="0" fillId="2" borderId="1" xfId="0" applyFont="1" applyFill="1" applyBorder="1"/>
    <xf numFmtId="0" fontId="0" fillId="2" borderId="11" xfId="0" applyFont="1" applyFill="1" applyBorder="1"/>
    <xf numFmtId="0" fontId="4" fillId="4" borderId="12" xfId="0" applyFont="1" applyFill="1" applyBorder="1"/>
    <xf numFmtId="0" fontId="0" fillId="3" borderId="6" xfId="0" applyFont="1" applyFill="1" applyBorder="1" applyAlignment="1">
      <alignment horizontal="center"/>
    </xf>
    <xf numFmtId="0" fontId="12" fillId="0" borderId="1" xfId="0" applyFont="1" applyBorder="1" applyAlignment="1"/>
    <xf numFmtId="43" fontId="0" fillId="0" borderId="0" xfId="2" applyFont="1"/>
    <xf numFmtId="43" fontId="0" fillId="5" borderId="0" xfId="2" applyFont="1" applyFill="1"/>
    <xf numFmtId="0" fontId="1" fillId="0" borderId="0" xfId="0" applyFont="1"/>
    <xf numFmtId="43" fontId="1" fillId="0" borderId="0" xfId="2" applyFont="1"/>
    <xf numFmtId="43" fontId="4" fillId="5" borderId="13" xfId="2" applyFont="1" applyFill="1" applyBorder="1"/>
    <xf numFmtId="0" fontId="4" fillId="4" borderId="0" xfId="0" applyFont="1" applyFill="1" applyBorder="1"/>
    <xf numFmtId="0" fontId="4" fillId="4" borderId="9" xfId="0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ont="1" applyFill="1" applyBorder="1"/>
    <xf numFmtId="4" fontId="0" fillId="0" borderId="4" xfId="0" applyNumberFormat="1" applyFont="1" applyFill="1" applyBorder="1"/>
    <xf numFmtId="0" fontId="0" fillId="0" borderId="4" xfId="0" applyFont="1" applyFill="1" applyBorder="1"/>
    <xf numFmtId="4" fontId="0" fillId="0" borderId="2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8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ont="1" applyFill="1" applyAlignment="1"/>
    <xf numFmtId="0" fontId="5" fillId="0" borderId="3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8" fillId="0" borderId="0" xfId="0" applyFont="1" applyFill="1" applyBorder="1"/>
    <xf numFmtId="0" fontId="3" fillId="0" borderId="6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/>
    </xf>
    <xf numFmtId="43" fontId="4" fillId="0" borderId="0" xfId="2" applyFont="1"/>
    <xf numFmtId="0" fontId="7" fillId="0" borderId="0" xfId="0" applyFont="1"/>
    <xf numFmtId="43" fontId="0" fillId="0" borderId="0" xfId="2" applyFont="1" applyFill="1" applyBorder="1"/>
    <xf numFmtId="9" fontId="0" fillId="0" borderId="0" xfId="3" applyFont="1" applyFill="1" applyBorder="1"/>
    <xf numFmtId="9" fontId="0" fillId="5" borderId="14" xfId="3" applyFont="1" applyFill="1" applyBorder="1"/>
    <xf numFmtId="0" fontId="0" fillId="0" borderId="0" xfId="0" applyFont="1" applyFill="1" applyBorder="1"/>
    <xf numFmtId="43" fontId="4" fillId="0" borderId="0" xfId="2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0" fillId="0" borderId="16" xfId="0" applyFont="1" applyBorder="1"/>
    <xf numFmtId="43" fontId="4" fillId="0" borderId="17" xfId="2" applyFont="1" applyBorder="1"/>
    <xf numFmtId="0" fontId="0" fillId="0" borderId="18" xfId="0" applyFont="1" applyBorder="1" applyAlignment="1">
      <alignment horizontal="center"/>
    </xf>
    <xf numFmtId="43" fontId="0" fillId="0" borderId="19" xfId="2" applyFont="1" applyBorder="1"/>
    <xf numFmtId="0" fontId="5" fillId="0" borderId="20" xfId="0" applyFont="1" applyBorder="1" applyAlignment="1">
      <alignment horizontal="right"/>
    </xf>
    <xf numFmtId="43" fontId="0" fillId="0" borderId="0" xfId="2" applyFont="1" applyBorder="1"/>
    <xf numFmtId="0" fontId="0" fillId="0" borderId="0" xfId="0" applyFont="1" applyBorder="1" applyAlignment="1">
      <alignment horizontal="center"/>
    </xf>
    <xf numFmtId="43" fontId="0" fillId="0" borderId="21" xfId="2" applyFont="1" applyBorder="1"/>
    <xf numFmtId="0" fontId="4" fillId="0" borderId="20" xfId="0" applyFont="1" applyBorder="1" applyAlignment="1">
      <alignment horizontal="right"/>
    </xf>
    <xf numFmtId="0" fontId="14" fillId="0" borderId="20" xfId="0" applyFont="1" applyBorder="1" applyAlignment="1">
      <alignment wrapText="1"/>
    </xf>
    <xf numFmtId="43" fontId="0" fillId="5" borderId="13" xfId="2" applyFont="1" applyFill="1" applyBorder="1"/>
    <xf numFmtId="0" fontId="0" fillId="5" borderId="0" xfId="0" applyFont="1" applyFill="1" applyBorder="1" applyAlignment="1">
      <alignment horizontal="center"/>
    </xf>
    <xf numFmtId="43" fontId="4" fillId="0" borderId="21" xfId="2" applyFont="1" applyBorder="1"/>
    <xf numFmtId="43" fontId="4" fillId="0" borderId="0" xfId="2" applyFont="1" applyBorder="1" applyAlignment="1">
      <alignment horizontal="center"/>
    </xf>
    <xf numFmtId="43" fontId="14" fillId="0" borderId="20" xfId="2" applyFont="1" applyBorder="1"/>
    <xf numFmtId="0" fontId="4" fillId="0" borderId="21" xfId="0" applyFont="1" applyBorder="1"/>
    <xf numFmtId="43" fontId="14" fillId="0" borderId="22" xfId="2" applyFont="1" applyBorder="1"/>
    <xf numFmtId="0" fontId="0" fillId="0" borderId="15" xfId="0" applyFont="1" applyBorder="1" applyAlignment="1">
      <alignment horizontal="center"/>
    </xf>
    <xf numFmtId="0" fontId="4" fillId="0" borderId="23" xfId="0" applyFont="1" applyBorder="1"/>
    <xf numFmtId="43" fontId="0" fillId="5" borderId="0" xfId="2" applyFont="1" applyFill="1" applyBorder="1" applyAlignment="1">
      <alignment horizontal="center"/>
    </xf>
    <xf numFmtId="43" fontId="14" fillId="0" borderId="20" xfId="2" applyFont="1" applyBorder="1" applyAlignment="1">
      <alignment wrapText="1"/>
    </xf>
    <xf numFmtId="43" fontId="0" fillId="5" borderId="0" xfId="2" applyFont="1" applyFill="1" applyBorder="1"/>
    <xf numFmtId="49" fontId="0" fillId="0" borderId="0" xfId="0" applyNumberFormat="1" applyFont="1" applyAlignment="1"/>
    <xf numFmtId="0" fontId="15" fillId="0" borderId="0" xfId="0" applyFont="1"/>
    <xf numFmtId="0" fontId="10" fillId="0" borderId="0" xfId="0" applyFont="1" applyFill="1" applyAlignment="1">
      <alignment horizontal="left"/>
    </xf>
    <xf numFmtId="43" fontId="4" fillId="4" borderId="15" xfId="2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44" fontId="11" fillId="0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9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wrapTex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</xdr:colOff>
      <xdr:row>27</xdr:row>
      <xdr:rowOff>47625</xdr:rowOff>
    </xdr:from>
    <xdr:to>
      <xdr:col>3</xdr:col>
      <xdr:colOff>245745</xdr:colOff>
      <xdr:row>27</xdr:row>
      <xdr:rowOff>184785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840230" y="5695950"/>
          <a:ext cx="167640" cy="13716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76200</xdr:colOff>
      <xdr:row>30</xdr:row>
      <xdr:rowOff>47625</xdr:rowOff>
    </xdr:from>
    <xdr:to>
      <xdr:col>3</xdr:col>
      <xdr:colOff>243840</xdr:colOff>
      <xdr:row>30</xdr:row>
      <xdr:rowOff>184785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838325" y="6324600"/>
          <a:ext cx="167640" cy="13716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78105</xdr:colOff>
      <xdr:row>27</xdr:row>
      <xdr:rowOff>47625</xdr:rowOff>
    </xdr:from>
    <xdr:to>
      <xdr:col>9</xdr:col>
      <xdr:colOff>245745</xdr:colOff>
      <xdr:row>27</xdr:row>
      <xdr:rowOff>184785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726305" y="5695950"/>
          <a:ext cx="167640" cy="13716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9</xdr:col>
      <xdr:colOff>78105</xdr:colOff>
      <xdr:row>27</xdr:row>
      <xdr:rowOff>47625</xdr:rowOff>
    </xdr:from>
    <xdr:to>
      <xdr:col>9</xdr:col>
      <xdr:colOff>245745</xdr:colOff>
      <xdr:row>27</xdr:row>
      <xdr:rowOff>184785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4726305" y="5695950"/>
          <a:ext cx="167640" cy="13716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76200</xdr:colOff>
      <xdr:row>32</xdr:row>
      <xdr:rowOff>47625</xdr:rowOff>
    </xdr:from>
    <xdr:to>
      <xdr:col>3</xdr:col>
      <xdr:colOff>243840</xdr:colOff>
      <xdr:row>32</xdr:row>
      <xdr:rowOff>184785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838325" y="6743700"/>
          <a:ext cx="167640" cy="13716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3</xdr:col>
      <xdr:colOff>76200</xdr:colOff>
      <xdr:row>31</xdr:row>
      <xdr:rowOff>47625</xdr:rowOff>
    </xdr:from>
    <xdr:to>
      <xdr:col>3</xdr:col>
      <xdr:colOff>243840</xdr:colOff>
      <xdr:row>31</xdr:row>
      <xdr:rowOff>184785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838325" y="6534150"/>
          <a:ext cx="167640" cy="13716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zoomScaleNormal="100" workbookViewId="0">
      <selection activeCell="W29" sqref="W29"/>
    </sheetView>
  </sheetViews>
  <sheetFormatPr defaultRowHeight="15" x14ac:dyDescent="0.25"/>
  <cols>
    <col min="1" max="1" width="12" style="8" customWidth="1"/>
    <col min="2" max="2" width="10.7109375" style="8" customWidth="1"/>
    <col min="3" max="3" width="3.710937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1.7109375" style="8" customWidth="1"/>
    <col min="12" max="12" width="9.7109375" style="8" customWidth="1"/>
    <col min="13" max="13" width="9.140625" style="8"/>
    <col min="14" max="14" width="6.140625" style="8" customWidth="1"/>
    <col min="15" max="15" width="4.28515625" style="8" customWidth="1"/>
    <col min="16" max="16" width="8.5703125" style="8" customWidth="1"/>
    <col min="17" max="17" width="3.28515625" style="8" customWidth="1"/>
    <col min="18" max="18" width="7" style="8" customWidth="1"/>
    <col min="19" max="19" width="10.28515625" style="8" customWidth="1"/>
    <col min="20" max="20" width="10.5703125" style="8" bestFit="1" customWidth="1"/>
    <col min="21" max="21" width="2.42578125" style="8" customWidth="1"/>
    <col min="22" max="22" width="8.7109375" style="8" bestFit="1" customWidth="1"/>
    <col min="23" max="23" width="11.7109375" style="32" bestFit="1" customWidth="1"/>
    <col min="24" max="24" width="10.5703125" style="45" bestFit="1" customWidth="1"/>
    <col min="25" max="25" width="44" style="32" bestFit="1" customWidth="1"/>
    <col min="26" max="16384" width="9.140625" style="8"/>
  </cols>
  <sheetData>
    <row r="1" spans="1:27" x14ac:dyDescent="0.25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30"/>
      <c r="R1" s="43"/>
    </row>
    <row r="2" spans="1:27" ht="24" customHeight="1" x14ac:dyDescent="0.25">
      <c r="A2" s="14" t="s">
        <v>60</v>
      </c>
      <c r="B2" s="39"/>
      <c r="C2" s="39"/>
      <c r="D2" s="39"/>
      <c r="E2" s="39"/>
      <c r="F2" s="9" t="s">
        <v>61</v>
      </c>
      <c r="G2" s="9"/>
      <c r="H2" s="9"/>
      <c r="I2" s="39"/>
      <c r="J2" s="39"/>
      <c r="K2" s="39"/>
      <c r="L2" s="9"/>
      <c r="M2" s="120" t="s">
        <v>57</v>
      </c>
      <c r="N2" s="120"/>
      <c r="O2" s="121"/>
      <c r="P2" s="121"/>
      <c r="Q2" s="121"/>
      <c r="R2" s="10"/>
      <c r="V2" s="78" t="s">
        <v>62</v>
      </c>
      <c r="W2" s="77"/>
    </row>
    <row r="3" spans="1:27" ht="11.25" customHeight="1" x14ac:dyDescent="0.25">
      <c r="A3" s="10"/>
      <c r="B3" s="10"/>
      <c r="C3" s="10"/>
      <c r="D3" s="10"/>
      <c r="E3" s="10"/>
      <c r="F3" s="6" t="s">
        <v>27</v>
      </c>
      <c r="G3" s="10"/>
      <c r="H3" s="10"/>
      <c r="I3" s="10"/>
      <c r="J3" s="10"/>
      <c r="K3" s="10"/>
      <c r="L3" s="10"/>
      <c r="M3" s="10"/>
      <c r="N3" s="10"/>
      <c r="O3" s="10"/>
    </row>
    <row r="4" spans="1:27" ht="16.5" thickBot="1" x14ac:dyDescent="0.3">
      <c r="A4" s="7" t="s">
        <v>28</v>
      </c>
      <c r="C4" s="6"/>
      <c r="D4" s="10"/>
      <c r="E4" s="10"/>
      <c r="F4" s="10"/>
      <c r="I4" s="10"/>
      <c r="J4" s="10"/>
      <c r="K4" s="10"/>
      <c r="L4" s="7" t="s">
        <v>6</v>
      </c>
      <c r="V4" s="110" t="s">
        <v>63</v>
      </c>
      <c r="W4" s="110"/>
      <c r="X4" s="110"/>
      <c r="Y4" s="110"/>
    </row>
    <row r="5" spans="1:27" ht="18" x14ac:dyDescent="0.4">
      <c r="A5" s="8" t="s">
        <v>45</v>
      </c>
      <c r="E5" s="118">
        <f>+T8</f>
        <v>0</v>
      </c>
      <c r="F5" s="118"/>
      <c r="G5" s="31" t="s">
        <v>46</v>
      </c>
      <c r="L5" s="13" t="s">
        <v>79</v>
      </c>
      <c r="S5" s="125" t="s">
        <v>47</v>
      </c>
      <c r="T5" s="125"/>
      <c r="V5" s="85"/>
      <c r="W5" s="86" t="s">
        <v>64</v>
      </c>
      <c r="X5" s="87"/>
      <c r="Y5" s="88"/>
    </row>
    <row r="6" spans="1:27" ht="21" customHeight="1" x14ac:dyDescent="0.25">
      <c r="A6" s="47" t="s">
        <v>0</v>
      </c>
      <c r="B6" s="84">
        <v>4</v>
      </c>
      <c r="C6" s="48"/>
      <c r="D6" s="49">
        <v>3</v>
      </c>
      <c r="E6" s="48"/>
      <c r="F6" s="49">
        <v>2</v>
      </c>
      <c r="G6" s="48"/>
      <c r="H6" s="49">
        <v>1</v>
      </c>
      <c r="I6" s="48"/>
      <c r="J6" s="50" t="s">
        <v>15</v>
      </c>
      <c r="K6" s="51"/>
      <c r="L6" s="52" t="s">
        <v>29</v>
      </c>
      <c r="M6" s="46"/>
      <c r="N6" s="119">
        <v>195</v>
      </c>
      <c r="O6" s="119"/>
      <c r="P6" s="119"/>
      <c r="Q6" s="119"/>
      <c r="R6" s="128" t="s">
        <v>56</v>
      </c>
      <c r="S6" s="128"/>
      <c r="T6" s="33">
        <f>+N7</f>
        <v>0</v>
      </c>
      <c r="V6" s="89" t="s">
        <v>65</v>
      </c>
      <c r="W6" s="90"/>
      <c r="X6" s="91"/>
      <c r="Y6" s="92"/>
    </row>
    <row r="7" spans="1:27" ht="23.45" customHeight="1" x14ac:dyDescent="0.25">
      <c r="A7" s="53" t="s">
        <v>5</v>
      </c>
      <c r="B7" s="53" t="s">
        <v>2</v>
      </c>
      <c r="C7" s="54"/>
      <c r="D7" s="53" t="s">
        <v>1</v>
      </c>
      <c r="E7" s="54"/>
      <c r="F7" s="53" t="s">
        <v>3</v>
      </c>
      <c r="G7" s="54"/>
      <c r="H7" s="53" t="s">
        <v>4</v>
      </c>
      <c r="I7" s="55"/>
      <c r="J7" s="53" t="s">
        <v>4</v>
      </c>
      <c r="K7" s="56"/>
      <c r="L7" s="52" t="s">
        <v>30</v>
      </c>
      <c r="M7" s="46"/>
      <c r="N7" s="127"/>
      <c r="O7" s="127"/>
      <c r="P7" s="127"/>
      <c r="Q7" s="127"/>
      <c r="R7" s="126" t="s">
        <v>48</v>
      </c>
      <c r="S7" s="126"/>
      <c r="T7" s="35">
        <v>12</v>
      </c>
      <c r="U7" s="34"/>
      <c r="V7" s="93" t="s">
        <v>66</v>
      </c>
      <c r="W7" s="90"/>
      <c r="X7" s="91"/>
      <c r="Y7" s="92"/>
    </row>
    <row r="8" spans="1:27" ht="15" customHeight="1" thickBot="1" x14ac:dyDescent="0.3">
      <c r="A8" s="57">
        <v>1</v>
      </c>
      <c r="B8" s="58">
        <v>11776</v>
      </c>
      <c r="C8" s="59"/>
      <c r="D8" s="58">
        <f>+B8*1.1</f>
        <v>12953.6</v>
      </c>
      <c r="E8" s="59"/>
      <c r="F8" s="58">
        <f>+B8*1.25</f>
        <v>14720</v>
      </c>
      <c r="G8" s="59"/>
      <c r="H8" s="58">
        <f>+B8*1.5</f>
        <v>17664</v>
      </c>
      <c r="I8" s="60"/>
      <c r="J8" s="61">
        <f t="shared" ref="J8:J15" si="0">+H8/12</f>
        <v>1472</v>
      </c>
      <c r="K8" s="62"/>
      <c r="L8" s="122" t="s">
        <v>54</v>
      </c>
      <c r="M8" s="122"/>
      <c r="N8" s="123"/>
      <c r="O8" s="123"/>
      <c r="P8" s="123"/>
      <c r="Q8" s="63" t="s">
        <v>51</v>
      </c>
      <c r="R8" s="124" t="s">
        <v>49</v>
      </c>
      <c r="S8" s="124"/>
      <c r="T8" s="36">
        <f>+T6*T7</f>
        <v>0</v>
      </c>
      <c r="V8" s="94" t="s">
        <v>67</v>
      </c>
      <c r="W8" s="95">
        <f>SUM(W6:W7)</f>
        <v>0</v>
      </c>
      <c r="X8" s="96">
        <f>+W8/2</f>
        <v>0</v>
      </c>
      <c r="Y8" s="97" t="s">
        <v>68</v>
      </c>
      <c r="Z8" s="2"/>
      <c r="AA8" s="2"/>
    </row>
    <row r="9" spans="1:27" ht="15" customHeight="1" thickTop="1" x14ac:dyDescent="0.25">
      <c r="A9" s="57">
        <v>2</v>
      </c>
      <c r="B9" s="58">
        <v>15936</v>
      </c>
      <c r="C9" s="59"/>
      <c r="D9" s="58">
        <f t="shared" ref="D9:D15" si="1">+B9*1.1</f>
        <v>17529.600000000002</v>
      </c>
      <c r="E9" s="59"/>
      <c r="F9" s="58">
        <f t="shared" ref="F9:F15" si="2">+B9*1.25</f>
        <v>19920</v>
      </c>
      <c r="G9" s="59"/>
      <c r="H9" s="58">
        <f t="shared" ref="H9:H15" si="3">+B9*1.5</f>
        <v>23904</v>
      </c>
      <c r="I9" s="60"/>
      <c r="J9" s="61">
        <f t="shared" si="0"/>
        <v>1992</v>
      </c>
      <c r="K9" s="62"/>
      <c r="L9" s="46"/>
      <c r="M9" s="111" t="s">
        <v>7</v>
      </c>
      <c r="N9" s="111"/>
      <c r="O9" s="111"/>
      <c r="P9" s="111"/>
      <c r="Q9" s="64"/>
      <c r="R9" s="11"/>
      <c r="T9" s="32"/>
      <c r="V9" s="94"/>
      <c r="W9" s="90"/>
      <c r="X9" s="98"/>
      <c r="Y9" s="97" t="s">
        <v>69</v>
      </c>
      <c r="Z9" s="2"/>
      <c r="AA9" s="2"/>
    </row>
    <row r="10" spans="1:27" ht="15" customHeight="1" thickBot="1" x14ac:dyDescent="0.3">
      <c r="A10" s="57">
        <v>3</v>
      </c>
      <c r="B10" s="58">
        <v>20104</v>
      </c>
      <c r="C10" s="59"/>
      <c r="D10" s="58">
        <f t="shared" si="1"/>
        <v>22114.400000000001</v>
      </c>
      <c r="E10" s="59"/>
      <c r="F10" s="58">
        <f t="shared" si="2"/>
        <v>25130</v>
      </c>
      <c r="G10" s="59"/>
      <c r="H10" s="58">
        <f t="shared" si="3"/>
        <v>30156</v>
      </c>
      <c r="I10" s="60"/>
      <c r="J10" s="61">
        <f t="shared" si="0"/>
        <v>2513</v>
      </c>
      <c r="K10" s="62"/>
      <c r="L10" s="46"/>
      <c r="M10" s="111" t="s">
        <v>26</v>
      </c>
      <c r="N10" s="111"/>
      <c r="O10" s="111"/>
      <c r="P10" s="111"/>
      <c r="Q10" s="64"/>
      <c r="R10" s="11"/>
      <c r="S10" s="125" t="s">
        <v>6</v>
      </c>
      <c r="T10" s="125"/>
      <c r="V10" s="99" t="s">
        <v>70</v>
      </c>
      <c r="W10" s="91">
        <v>2</v>
      </c>
      <c r="X10" s="95">
        <f>+X9*W10</f>
        <v>0</v>
      </c>
      <c r="Y10" s="100" t="s">
        <v>71</v>
      </c>
    </row>
    <row r="11" spans="1:27" ht="15" customHeight="1" thickTop="1" thickBot="1" x14ac:dyDescent="0.3">
      <c r="A11" s="57">
        <v>4</v>
      </c>
      <c r="B11" s="58">
        <v>24256</v>
      </c>
      <c r="C11" s="59"/>
      <c r="D11" s="58">
        <f t="shared" si="1"/>
        <v>26681.600000000002</v>
      </c>
      <c r="E11" s="59"/>
      <c r="F11" s="58">
        <f t="shared" si="2"/>
        <v>30320</v>
      </c>
      <c r="G11" s="59"/>
      <c r="H11" s="58">
        <f t="shared" si="3"/>
        <v>36384</v>
      </c>
      <c r="I11" s="60"/>
      <c r="J11" s="61">
        <f t="shared" si="0"/>
        <v>3032</v>
      </c>
      <c r="K11" s="62"/>
      <c r="L11" s="46"/>
      <c r="M11" s="111" t="s">
        <v>20</v>
      </c>
      <c r="N11" s="111"/>
      <c r="O11" s="111"/>
      <c r="P11" s="111"/>
      <c r="Q11" s="64"/>
      <c r="R11" s="11"/>
      <c r="S11" s="40" t="s">
        <v>50</v>
      </c>
      <c r="T11" s="33">
        <f>+N6</f>
        <v>195</v>
      </c>
      <c r="V11" s="101"/>
      <c r="W11" s="102"/>
      <c r="X11" s="102"/>
      <c r="Y11" s="103"/>
    </row>
    <row r="12" spans="1:27" ht="15" customHeight="1" x14ac:dyDescent="0.25">
      <c r="A12" s="57">
        <v>5</v>
      </c>
      <c r="B12" s="58">
        <v>28416</v>
      </c>
      <c r="C12" s="59"/>
      <c r="D12" s="58">
        <f t="shared" si="1"/>
        <v>31257.600000000002</v>
      </c>
      <c r="E12" s="59"/>
      <c r="F12" s="58">
        <f t="shared" si="2"/>
        <v>35520</v>
      </c>
      <c r="G12" s="59"/>
      <c r="H12" s="58">
        <f t="shared" si="3"/>
        <v>42624</v>
      </c>
      <c r="I12" s="60"/>
      <c r="J12" s="61">
        <f t="shared" si="0"/>
        <v>3552</v>
      </c>
      <c r="K12" s="62"/>
      <c r="L12" s="46"/>
      <c r="M12" s="111" t="s">
        <v>21</v>
      </c>
      <c r="N12" s="111"/>
      <c r="O12" s="111"/>
      <c r="P12" s="111"/>
      <c r="Q12" s="46"/>
      <c r="S12" s="41" t="s">
        <v>18</v>
      </c>
      <c r="T12" s="33">
        <f>+N7</f>
        <v>0</v>
      </c>
      <c r="V12" s="82"/>
      <c r="W12" s="79"/>
      <c r="X12" s="43"/>
      <c r="Y12" s="79"/>
    </row>
    <row r="13" spans="1:27" ht="15" customHeight="1" thickBot="1" x14ac:dyDescent="0.3">
      <c r="A13" s="57">
        <v>6</v>
      </c>
      <c r="B13" s="58">
        <v>32584</v>
      </c>
      <c r="C13" s="59"/>
      <c r="D13" s="58">
        <f t="shared" si="1"/>
        <v>35842.400000000001</v>
      </c>
      <c r="E13" s="59"/>
      <c r="F13" s="58">
        <f t="shared" si="2"/>
        <v>40730</v>
      </c>
      <c r="G13" s="59"/>
      <c r="H13" s="58">
        <f t="shared" si="3"/>
        <v>48876</v>
      </c>
      <c r="I13" s="60"/>
      <c r="J13" s="61">
        <f>+H13/12</f>
        <v>4073</v>
      </c>
      <c r="K13" s="62"/>
      <c r="L13" s="46"/>
      <c r="M13" s="46"/>
      <c r="N13" s="46"/>
      <c r="O13" s="46"/>
      <c r="P13" s="46"/>
      <c r="Q13" s="46"/>
      <c r="S13" s="42" t="s">
        <v>51</v>
      </c>
      <c r="T13" s="33" t="e">
        <f>+T11/T12</f>
        <v>#DIV/0!</v>
      </c>
      <c r="U13" s="45" t="s">
        <v>52</v>
      </c>
      <c r="V13" s="81" t="e">
        <f>+T13</f>
        <v>#DIV/0!</v>
      </c>
    </row>
    <row r="14" spans="1:27" ht="15" customHeight="1" thickTop="1" x14ac:dyDescent="0.25">
      <c r="A14" s="57">
        <v>7</v>
      </c>
      <c r="B14" s="58">
        <v>36736</v>
      </c>
      <c r="C14" s="59"/>
      <c r="D14" s="58">
        <f t="shared" si="1"/>
        <v>40409.600000000006</v>
      </c>
      <c r="E14" s="59"/>
      <c r="F14" s="58">
        <f t="shared" si="2"/>
        <v>45920</v>
      </c>
      <c r="G14" s="59"/>
      <c r="H14" s="58">
        <f t="shared" si="3"/>
        <v>55104</v>
      </c>
      <c r="I14" s="60"/>
      <c r="J14" s="61">
        <f t="shared" si="0"/>
        <v>4592</v>
      </c>
      <c r="K14" s="62"/>
      <c r="L14" s="65" t="s">
        <v>5</v>
      </c>
      <c r="M14" s="46"/>
      <c r="N14" s="46"/>
      <c r="O14" s="46"/>
      <c r="P14" s="46"/>
      <c r="Q14" s="46"/>
      <c r="T14" s="32"/>
      <c r="V14" s="80"/>
    </row>
    <row r="15" spans="1:27" ht="15" customHeight="1" thickBot="1" x14ac:dyDescent="0.3">
      <c r="A15" s="57">
        <v>8</v>
      </c>
      <c r="B15" s="58">
        <v>40896</v>
      </c>
      <c r="C15" s="59"/>
      <c r="D15" s="58">
        <f t="shared" si="1"/>
        <v>44985.600000000006</v>
      </c>
      <c r="E15" s="59"/>
      <c r="F15" s="58">
        <f t="shared" si="2"/>
        <v>51120</v>
      </c>
      <c r="G15" s="59"/>
      <c r="H15" s="58">
        <f t="shared" si="3"/>
        <v>61344</v>
      </c>
      <c r="I15" s="60"/>
      <c r="J15" s="61">
        <f t="shared" si="0"/>
        <v>5112</v>
      </c>
      <c r="K15" s="62"/>
      <c r="L15" s="113" t="s">
        <v>34</v>
      </c>
      <c r="M15" s="113"/>
      <c r="N15" s="113"/>
      <c r="O15" s="46"/>
      <c r="P15" s="46"/>
      <c r="Q15" s="46"/>
      <c r="V15" s="110" t="s">
        <v>63</v>
      </c>
      <c r="W15" s="110"/>
      <c r="X15" s="110"/>
      <c r="Y15" s="110"/>
    </row>
    <row r="16" spans="1:27" ht="16.899999999999999" customHeight="1" x14ac:dyDescent="0.25">
      <c r="A16" s="46"/>
      <c r="B16" s="46"/>
      <c r="C16" s="46"/>
      <c r="D16" s="66"/>
      <c r="E16" s="46"/>
      <c r="F16" s="67" t="s">
        <v>13</v>
      </c>
      <c r="G16" s="68"/>
      <c r="H16" s="46"/>
      <c r="I16" s="46"/>
      <c r="J16" s="46"/>
      <c r="K16" s="46"/>
      <c r="L16" s="113" t="s">
        <v>35</v>
      </c>
      <c r="M16" s="113"/>
      <c r="N16" s="113"/>
      <c r="O16" s="46"/>
      <c r="P16" s="46"/>
      <c r="Q16" s="46"/>
      <c r="V16" s="85"/>
      <c r="W16" s="86" t="s">
        <v>72</v>
      </c>
      <c r="X16" s="87"/>
      <c r="Y16" s="88"/>
    </row>
    <row r="17" spans="1:25" ht="16.899999999999999" customHeight="1" x14ac:dyDescent="0.25">
      <c r="A17" s="3" t="s">
        <v>59</v>
      </c>
      <c r="B17" s="4"/>
      <c r="C17" s="46"/>
      <c r="D17" s="69" t="s">
        <v>18</v>
      </c>
      <c r="E17" s="70"/>
      <c r="F17" s="71"/>
      <c r="G17" s="66"/>
      <c r="H17" s="72" t="s">
        <v>9</v>
      </c>
      <c r="I17" s="46"/>
      <c r="J17" s="46"/>
      <c r="K17" s="46"/>
      <c r="L17" s="113" t="s">
        <v>36</v>
      </c>
      <c r="M17" s="113"/>
      <c r="N17" s="113"/>
      <c r="O17" s="46"/>
      <c r="P17" s="46"/>
      <c r="Q17" s="46"/>
      <c r="V17" s="89" t="s">
        <v>65</v>
      </c>
      <c r="W17" s="90"/>
      <c r="X17" s="91"/>
      <c r="Y17" s="92"/>
    </row>
    <row r="18" spans="1:25" x14ac:dyDescent="0.25">
      <c r="A18" s="1" t="s">
        <v>13</v>
      </c>
      <c r="B18" s="73" t="s">
        <v>19</v>
      </c>
      <c r="C18" s="46"/>
      <c r="D18" s="69" t="s">
        <v>6</v>
      </c>
      <c r="E18" s="70"/>
      <c r="F18" s="71"/>
      <c r="G18" s="66"/>
      <c r="H18" s="112" t="s">
        <v>37</v>
      </c>
      <c r="I18" s="112"/>
      <c r="J18" s="112"/>
      <c r="K18" s="46"/>
      <c r="L18" s="46"/>
      <c r="M18" s="46"/>
      <c r="N18" s="46"/>
      <c r="O18" s="46"/>
      <c r="P18" s="46"/>
      <c r="Q18" s="46"/>
      <c r="V18" s="93" t="s">
        <v>66</v>
      </c>
      <c r="W18" s="90"/>
      <c r="X18" s="91"/>
      <c r="Y18" s="92"/>
    </row>
    <row r="19" spans="1:25" ht="16.899999999999999" customHeight="1" thickBot="1" x14ac:dyDescent="0.3">
      <c r="A19" s="74">
        <v>2</v>
      </c>
      <c r="B19" s="44">
        <f>30*A19</f>
        <v>60</v>
      </c>
      <c r="C19" s="46"/>
      <c r="D19" s="69" t="s">
        <v>8</v>
      </c>
      <c r="E19" s="70"/>
      <c r="F19" s="71"/>
      <c r="G19" s="66"/>
      <c r="H19" s="112" t="s">
        <v>40</v>
      </c>
      <c r="I19" s="112"/>
      <c r="J19" s="112"/>
      <c r="K19" s="46"/>
      <c r="L19" s="65" t="s">
        <v>16</v>
      </c>
      <c r="M19" s="46"/>
      <c r="N19" s="46"/>
      <c r="O19" s="46"/>
      <c r="P19" s="46"/>
      <c r="Q19" s="46"/>
      <c r="V19" s="94"/>
      <c r="W19" s="95">
        <f>SUM(W17:W18)</f>
        <v>0</v>
      </c>
      <c r="X19" s="104">
        <f>+W19/2</f>
        <v>0</v>
      </c>
      <c r="Y19" s="97" t="s">
        <v>73</v>
      </c>
    </row>
    <row r="20" spans="1:25" ht="16.899999999999999" customHeight="1" thickTop="1" x14ac:dyDescent="0.25">
      <c r="A20" s="74">
        <v>3</v>
      </c>
      <c r="B20" s="44">
        <f t="shared" ref="B20:B31" si="4">30*A20</f>
        <v>90</v>
      </c>
      <c r="C20" s="46"/>
      <c r="D20" s="69" t="s">
        <v>11</v>
      </c>
      <c r="E20" s="70"/>
      <c r="F20" s="71"/>
      <c r="G20" s="66"/>
      <c r="H20" s="112" t="s">
        <v>38</v>
      </c>
      <c r="I20" s="112"/>
      <c r="J20" s="112"/>
      <c r="K20" s="46"/>
      <c r="L20" s="112" t="s">
        <v>17</v>
      </c>
      <c r="M20" s="112"/>
      <c r="N20" s="46"/>
      <c r="O20" s="46"/>
      <c r="P20" s="46"/>
      <c r="Q20" s="46"/>
      <c r="V20" s="94"/>
      <c r="W20" s="90"/>
      <c r="X20" s="83"/>
      <c r="Y20" s="97" t="s">
        <v>74</v>
      </c>
    </row>
    <row r="21" spans="1:25" ht="16.899999999999999" customHeight="1" x14ac:dyDescent="0.25">
      <c r="A21" s="74">
        <v>4</v>
      </c>
      <c r="B21" s="44">
        <f t="shared" si="4"/>
        <v>120</v>
      </c>
      <c r="C21" s="46"/>
      <c r="D21" s="69" t="s">
        <v>25</v>
      </c>
      <c r="E21" s="70"/>
      <c r="F21" s="71"/>
      <c r="G21" s="66"/>
      <c r="H21" s="112" t="s">
        <v>39</v>
      </c>
      <c r="I21" s="112"/>
      <c r="J21" s="112"/>
      <c r="K21" s="46"/>
      <c r="L21" s="112" t="s">
        <v>22</v>
      </c>
      <c r="M21" s="112"/>
      <c r="N21" s="112"/>
      <c r="O21" s="112"/>
      <c r="P21" s="46"/>
      <c r="Q21" s="46"/>
      <c r="V21" s="105" t="s">
        <v>70</v>
      </c>
      <c r="W21" s="91">
        <v>4</v>
      </c>
      <c r="X21" s="106">
        <f>+X20*W21</f>
        <v>0</v>
      </c>
      <c r="Y21" s="100" t="s">
        <v>75</v>
      </c>
    </row>
    <row r="22" spans="1:25" ht="16.899999999999999" customHeight="1" thickBot="1" x14ac:dyDescent="0.3">
      <c r="A22" s="74">
        <v>5</v>
      </c>
      <c r="B22" s="44">
        <f t="shared" si="4"/>
        <v>150</v>
      </c>
      <c r="C22" s="46"/>
      <c r="D22" s="69" t="s">
        <v>10</v>
      </c>
      <c r="E22" s="70"/>
      <c r="F22" s="71"/>
      <c r="G22" s="66"/>
      <c r="H22" s="66"/>
      <c r="I22" s="66"/>
      <c r="J22" s="46"/>
      <c r="K22" s="46"/>
      <c r="L22" s="112" t="s">
        <v>24</v>
      </c>
      <c r="M22" s="112"/>
      <c r="N22" s="112"/>
      <c r="O22" s="112"/>
      <c r="P22" s="46"/>
      <c r="Q22" s="68"/>
      <c r="R22" s="107" t="s">
        <v>76</v>
      </c>
      <c r="S22" s="108" t="s">
        <v>77</v>
      </c>
      <c r="V22" s="101"/>
      <c r="W22" s="102"/>
      <c r="X22" s="102"/>
      <c r="Y22" s="103"/>
    </row>
    <row r="23" spans="1:25" ht="16.899999999999999" customHeight="1" x14ac:dyDescent="0.25">
      <c r="A23" s="74">
        <v>6</v>
      </c>
      <c r="B23" s="44">
        <f t="shared" si="4"/>
        <v>180</v>
      </c>
      <c r="C23" s="46"/>
      <c r="D23" s="69" t="s">
        <v>9</v>
      </c>
      <c r="E23" s="70"/>
      <c r="F23" s="71"/>
      <c r="G23" s="66"/>
      <c r="H23" s="66"/>
      <c r="I23" s="66"/>
      <c r="J23" s="46"/>
      <c r="K23" s="46"/>
      <c r="L23" s="75" t="s">
        <v>23</v>
      </c>
      <c r="M23" s="75"/>
      <c r="N23" s="75"/>
      <c r="O23" s="75"/>
      <c r="P23" s="46"/>
      <c r="Q23" s="46"/>
    </row>
    <row r="24" spans="1:25" ht="16.899999999999999" customHeight="1" x14ac:dyDescent="0.25">
      <c r="A24" s="74">
        <v>7</v>
      </c>
      <c r="B24" s="44">
        <f t="shared" si="4"/>
        <v>210</v>
      </c>
      <c r="C24" s="46"/>
      <c r="D24" s="114" t="s">
        <v>12</v>
      </c>
      <c r="E24" s="115"/>
      <c r="F24" s="76">
        <f>SUM(F17:F23)</f>
        <v>0</v>
      </c>
      <c r="G24" s="66"/>
      <c r="H24" s="66"/>
      <c r="I24" s="66"/>
      <c r="J24" s="46"/>
      <c r="K24" s="46"/>
      <c r="L24" s="46"/>
      <c r="M24" s="46"/>
      <c r="N24" s="46"/>
      <c r="O24" s="46"/>
      <c r="P24" s="46"/>
      <c r="Q24" s="46"/>
    </row>
    <row r="25" spans="1:25" ht="16.899999999999999" customHeight="1" x14ac:dyDescent="0.25">
      <c r="A25" s="74">
        <v>8</v>
      </c>
      <c r="B25" s="44">
        <f t="shared" si="4"/>
        <v>240</v>
      </c>
      <c r="C25" s="46"/>
      <c r="D25" s="109" t="s">
        <v>78</v>
      </c>
      <c r="E25" s="109"/>
      <c r="F25" s="109"/>
      <c r="G25" s="109" t="s">
        <v>58</v>
      </c>
      <c r="H25" s="109"/>
      <c r="I25" s="109"/>
      <c r="J25" s="109"/>
      <c r="K25" s="46"/>
      <c r="L25" s="46"/>
      <c r="M25" s="46"/>
      <c r="N25" s="46"/>
      <c r="O25" s="46"/>
      <c r="P25" s="46"/>
      <c r="Q25" s="46"/>
    </row>
    <row r="26" spans="1:25" ht="16.899999999999999" customHeight="1" x14ac:dyDescent="0.25">
      <c r="A26" s="12">
        <v>9</v>
      </c>
      <c r="B26" s="5">
        <f t="shared" si="4"/>
        <v>270</v>
      </c>
      <c r="G26" s="2"/>
      <c r="H26" s="2"/>
      <c r="I26" s="2"/>
    </row>
    <row r="27" spans="1:25" ht="16.899999999999999" customHeight="1" x14ac:dyDescent="0.25">
      <c r="A27" s="12">
        <v>10</v>
      </c>
      <c r="B27" s="5">
        <f t="shared" si="4"/>
        <v>300</v>
      </c>
      <c r="D27" s="16" t="s">
        <v>14</v>
      </c>
      <c r="E27" s="17"/>
      <c r="F27" s="18"/>
      <c r="G27" s="18"/>
      <c r="H27" s="18"/>
      <c r="I27" s="18"/>
      <c r="J27" s="19"/>
      <c r="K27" s="19"/>
      <c r="L27" s="19"/>
      <c r="M27" s="19"/>
      <c r="N27" s="19"/>
      <c r="O27" s="19"/>
      <c r="P27" s="19"/>
      <c r="Q27" s="20"/>
    </row>
    <row r="28" spans="1:25" ht="16.899999999999999" customHeight="1" x14ac:dyDescent="0.25">
      <c r="A28" s="12">
        <v>11</v>
      </c>
      <c r="B28" s="5">
        <f t="shared" si="4"/>
        <v>330</v>
      </c>
      <c r="D28" s="21" t="s">
        <v>31</v>
      </c>
      <c r="E28" s="22"/>
      <c r="F28" s="22"/>
      <c r="G28" s="22"/>
      <c r="H28" s="22"/>
      <c r="I28" s="22"/>
      <c r="J28" s="15" t="s">
        <v>32</v>
      </c>
      <c r="K28" s="22"/>
      <c r="L28" s="22"/>
      <c r="M28" s="23"/>
      <c r="N28" s="23"/>
      <c r="O28" s="23"/>
      <c r="P28" s="23"/>
      <c r="Q28" s="24"/>
    </row>
    <row r="29" spans="1:25" ht="16.899999999999999" customHeight="1" x14ac:dyDescent="0.25">
      <c r="A29" s="12">
        <v>12</v>
      </c>
      <c r="B29" s="44">
        <f t="shared" si="4"/>
        <v>360</v>
      </c>
      <c r="D29" s="25" t="s">
        <v>33</v>
      </c>
      <c r="E29" s="22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</row>
    <row r="30" spans="1:25" ht="16.899999999999999" customHeight="1" x14ac:dyDescent="0.25">
      <c r="A30" s="12">
        <v>13</v>
      </c>
      <c r="B30" s="5">
        <f t="shared" si="4"/>
        <v>390</v>
      </c>
      <c r="D30" s="25" t="s">
        <v>53</v>
      </c>
      <c r="E30" s="22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T30" s="32"/>
    </row>
    <row r="31" spans="1:25" ht="16.899999999999999" customHeight="1" x14ac:dyDescent="0.25">
      <c r="A31" s="12">
        <v>14</v>
      </c>
      <c r="B31" s="44">
        <f t="shared" si="4"/>
        <v>420</v>
      </c>
      <c r="D31" s="25" t="s">
        <v>42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  <c r="T31" s="32"/>
    </row>
    <row r="32" spans="1:25" ht="16.899999999999999" customHeight="1" x14ac:dyDescent="0.25">
      <c r="D32" s="29" t="s">
        <v>41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T32" s="32"/>
      <c r="V32" s="80"/>
    </row>
    <row r="33" spans="3:17" ht="16.5" customHeight="1" x14ac:dyDescent="0.25">
      <c r="D33" s="25" t="s">
        <v>43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</row>
    <row r="34" spans="3:17" ht="16.899999999999999" customHeight="1" x14ac:dyDescent="0.25">
      <c r="D34" s="26" t="s">
        <v>44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/>
    </row>
    <row r="35" spans="3:17" ht="16.899999999999999" customHeight="1" x14ac:dyDescent="0.25"/>
    <row r="36" spans="3:17" ht="16.899999999999999" customHeight="1" x14ac:dyDescent="0.25"/>
    <row r="37" spans="3:17" ht="16.899999999999999" customHeight="1" x14ac:dyDescent="0.25">
      <c r="C37" s="10"/>
    </row>
  </sheetData>
  <mergeCells count="32">
    <mergeCell ref="V4:Y4"/>
    <mergeCell ref="L8:M8"/>
    <mergeCell ref="N8:P8"/>
    <mergeCell ref="R8:S8"/>
    <mergeCell ref="S10:T10"/>
    <mergeCell ref="R7:S7"/>
    <mergeCell ref="N7:Q7"/>
    <mergeCell ref="S5:T5"/>
    <mergeCell ref="R6:S6"/>
    <mergeCell ref="H20:J20"/>
    <mergeCell ref="H21:J21"/>
    <mergeCell ref="A1:P1"/>
    <mergeCell ref="E5:F5"/>
    <mergeCell ref="N6:Q6"/>
    <mergeCell ref="M2:N2"/>
    <mergeCell ref="O2:Q2"/>
    <mergeCell ref="D25:F25"/>
    <mergeCell ref="G25:J25"/>
    <mergeCell ref="V15:Y15"/>
    <mergeCell ref="M9:P9"/>
    <mergeCell ref="M10:P10"/>
    <mergeCell ref="M11:P11"/>
    <mergeCell ref="M12:P12"/>
    <mergeCell ref="L20:M20"/>
    <mergeCell ref="L21:O21"/>
    <mergeCell ref="L22:O22"/>
    <mergeCell ref="L15:N15"/>
    <mergeCell ref="L16:N16"/>
    <mergeCell ref="L17:N17"/>
    <mergeCell ref="D24:E24"/>
    <mergeCell ref="H18:J18"/>
    <mergeCell ref="H19:J19"/>
  </mergeCells>
  <printOptions horizontalCentered="1"/>
  <pageMargins left="0.45" right="0.45" top="0.5" bottom="0" header="0.25" footer="0.2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2017</vt:lpstr>
      <vt:lpstr>'FY 2017'!Print_Area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Poncho</dc:creator>
  <cp:lastModifiedBy>Marisa Larson</cp:lastModifiedBy>
  <cp:lastPrinted>2015-10-30T17:41:58Z</cp:lastPrinted>
  <dcterms:created xsi:type="dcterms:W3CDTF">2013-09-17T22:20:12Z</dcterms:created>
  <dcterms:modified xsi:type="dcterms:W3CDTF">2016-11-21T18:58:24Z</dcterms:modified>
</cp:coreProperties>
</file>