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636" activeTab="0"/>
  </bookViews>
  <sheets>
    <sheet name="Matrix_FY2016" sheetId="1" r:id="rId1"/>
  </sheets>
  <definedNames>
    <definedName name="_xlnm.Print_Area" localSheetId="0">'Matrix_FY2016'!$B$2:$K$34</definedName>
  </definedNames>
  <calcPr fullCalcOnLoad="1"/>
</workbook>
</file>

<file path=xl/sharedStrings.xml><?xml version="1.0" encoding="utf-8"?>
<sst xmlns="http://schemas.openxmlformats.org/spreadsheetml/2006/main" count="30" uniqueCount="30">
  <si>
    <t>LOW-INCOME HOME ENERGY ASSISTANCE PROGRAM PAYMENT MATRIX</t>
  </si>
  <si>
    <t>BY HOUSEHOLD SIZE AND INCOME</t>
  </si>
  <si>
    <t>NUMBER OF PEOPLE IN HOUSEHOLD</t>
  </si>
  <si>
    <t>HOUSEHOLD INCOME IN DOLLARS PER YEAR</t>
  </si>
  <si>
    <t>50% of Poverty or Less</t>
  </si>
  <si>
    <t>Over 50% of Poverty but Less than 75%</t>
  </si>
  <si>
    <t>At or Below</t>
  </si>
  <si>
    <t>Annual Income at Least but No Greater Than</t>
  </si>
  <si>
    <t>100% poverty for 1 person household =</t>
  </si>
  <si>
    <t>Over 125% but no more than 150% Poverty</t>
  </si>
  <si>
    <t xml:space="preserve"> At least 75% but no more than 100% Poverty</t>
  </si>
  <si>
    <t>Over 100%  but no more than 125% Poverty</t>
  </si>
  <si>
    <t>(1) Elderly</t>
  </si>
  <si>
    <t xml:space="preserve">(3) Applicant with child age 5 or younger: </t>
  </si>
  <si>
    <t xml:space="preserve">(2) Disabled </t>
  </si>
  <si>
    <t>$300 to $475**</t>
  </si>
  <si>
    <t>$250 to $425**</t>
  </si>
  <si>
    <t>$200 to $375**</t>
  </si>
  <si>
    <t>$150 to $325**</t>
  </si>
  <si>
    <t xml:space="preserve">**Additional Assistance if applicant household includes: </t>
  </si>
  <si>
    <r>
      <t>HOME ENERGY BENEFITS</t>
    </r>
    <r>
      <rPr>
        <b/>
        <vertAlign val="superscript"/>
        <sz val="14"/>
        <rFont val="Garamond"/>
        <family val="1"/>
      </rPr>
      <t>1</t>
    </r>
    <r>
      <rPr>
        <b/>
        <sz val="14"/>
        <rFont val="Garamond"/>
        <family val="1"/>
      </rPr>
      <t xml:space="preserve"> AND POVERTY LEVELS</t>
    </r>
  </si>
  <si>
    <r>
      <t>LIHEAP HOME ENERGY BENEFIT</t>
    </r>
    <r>
      <rPr>
        <b/>
        <vertAlign val="superscript"/>
        <sz val="13"/>
        <rFont val="Garamond"/>
        <family val="1"/>
      </rPr>
      <t>1</t>
    </r>
  </si>
  <si>
    <t>These figures are based upon the 2016 U.S. Department of Health and Human Services (HHS) Povery Guidelines published in the Federal Register on January 25, 2016.</t>
  </si>
  <si>
    <t>Additional $ per household at 100% poverty up through 6 person HH's =</t>
  </si>
  <si>
    <t>Additional $ per household at 100% poverty for HH's with 7 persons =</t>
  </si>
  <si>
    <t>Additional $ per household at 100% poverty for HH's with 8 or more persons =</t>
  </si>
  <si>
    <t>REVISED: March 28, 2016</t>
  </si>
  <si>
    <t xml:space="preserve">Additional $ per household at 150% poverty for HH's with 9 or more persons = </t>
  </si>
  <si>
    <r>
      <t xml:space="preserve">1 </t>
    </r>
    <r>
      <rPr>
        <b/>
        <i/>
        <sz val="12"/>
        <rFont val="Garamond"/>
        <family val="1"/>
      </rPr>
      <t>These benefit  levels are effective April 1, 2016</t>
    </r>
  </si>
  <si>
    <t xml:space="preserve">Additional $ per household at 125% poverty for HH's with 9 or more persons =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</si>
</sst>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_);\(&quot;$&quot;#,##0.0\)"/>
    <numFmt numFmtId="167" formatCode="&quot;$&quot;#,##0.000_);\(&quot;$&quot;#,##0.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0"/>
      <name val="Arial"/>
      <family val="0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0"/>
      <name val="Garamond"/>
      <family val="1"/>
    </font>
    <font>
      <b/>
      <vertAlign val="superscript"/>
      <sz val="14"/>
      <name val="Garamond"/>
      <family val="1"/>
    </font>
    <font>
      <u val="single"/>
      <sz val="10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b/>
      <sz val="13"/>
      <name val="Garamond"/>
      <family val="1"/>
    </font>
    <font>
      <b/>
      <vertAlign val="superscript"/>
      <sz val="13"/>
      <name val="Garamond"/>
      <family val="1"/>
    </font>
    <font>
      <b/>
      <vertAlign val="superscript"/>
      <sz val="15"/>
      <name val="Garamond"/>
      <family val="1"/>
    </font>
    <font>
      <sz val="15"/>
      <name val="Garamond"/>
      <family val="1"/>
    </font>
    <font>
      <b/>
      <i/>
      <sz val="12"/>
      <name val="Garamond"/>
      <family val="1"/>
    </font>
    <font>
      <b/>
      <i/>
      <vertAlign val="superscript"/>
      <sz val="12"/>
      <name val="Garamond"/>
      <family val="1"/>
    </font>
    <font>
      <i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0" fontId="41" fillId="0" borderId="0" applyNumberFormat="0" applyFill="0" applyBorder="0" applyAlignment="0" applyProtection="0"/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4" applyNumberFormat="0" applyFill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0" fontId="47" fillId="27" borderId="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7">
      <alignment/>
      <protection/>
    </xf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8" xfId="44" applyNumberFormat="1" applyFont="1" applyBorder="1" applyAlignment="1">
      <alignment horizontal="center" vertical="center" wrapText="1"/>
      <protection/>
    </xf>
    <xf numFmtId="0" fontId="5" fillId="33" borderId="9" xfId="44" applyNumberFormat="1" applyFont="1" applyFill="1" applyBorder="1" applyAlignment="1">
      <alignment horizontal="center"/>
      <protection/>
    </xf>
    <xf numFmtId="5" fontId="6" fillId="33" borderId="10" xfId="0" applyNumberFormat="1" applyFont="1" applyFill="1" applyBorder="1" applyAlignment="1" applyProtection="1">
      <alignment horizontal="center"/>
      <protection hidden="1"/>
    </xf>
    <xf numFmtId="5" fontId="6" fillId="33" borderId="0" xfId="0" applyNumberFormat="1" applyFont="1" applyFill="1" applyBorder="1" applyAlignment="1" applyProtection="1">
      <alignment horizontal="center"/>
      <protection hidden="1"/>
    </xf>
    <xf numFmtId="5" fontId="6" fillId="33" borderId="11" xfId="0" applyNumberFormat="1" applyFont="1" applyFill="1" applyBorder="1" applyAlignment="1" applyProtection="1">
      <alignment horizontal="center"/>
      <protection hidden="1"/>
    </xf>
    <xf numFmtId="5" fontId="6" fillId="33" borderId="12" xfId="0" applyNumberFormat="1" applyFont="1" applyFill="1" applyBorder="1" applyAlignment="1" applyProtection="1">
      <alignment horizontal="center"/>
      <protection hidden="1"/>
    </xf>
    <xf numFmtId="0" fontId="5" fillId="0" borderId="13" xfId="44" applyNumberFormat="1" applyFont="1" applyFill="1" applyBorder="1" applyAlignment="1">
      <alignment horizontal="center"/>
      <protection/>
    </xf>
    <xf numFmtId="5" fontId="6" fillId="0" borderId="10" xfId="0" applyNumberFormat="1" applyFont="1" applyFill="1" applyBorder="1" applyAlignment="1" applyProtection="1">
      <alignment horizontal="center"/>
      <protection hidden="1"/>
    </xf>
    <xf numFmtId="5" fontId="6" fillId="0" borderId="0" xfId="0" applyNumberFormat="1" applyFont="1" applyFill="1" applyBorder="1" applyAlignment="1" applyProtection="1">
      <alignment horizontal="center"/>
      <protection hidden="1"/>
    </xf>
    <xf numFmtId="5" fontId="6" fillId="0" borderId="11" xfId="0" applyNumberFormat="1" applyFont="1" applyFill="1" applyBorder="1" applyAlignment="1" applyProtection="1">
      <alignment horizontal="center"/>
      <protection hidden="1"/>
    </xf>
    <xf numFmtId="165" fontId="6" fillId="0" borderId="10" xfId="0" applyNumberFormat="1" applyFont="1" applyFill="1" applyBorder="1" applyAlignment="1" applyProtection="1">
      <alignment horizontal="center"/>
      <protection hidden="1"/>
    </xf>
    <xf numFmtId="5" fontId="6" fillId="0" borderId="12" xfId="0" applyNumberFormat="1" applyFont="1" applyFill="1" applyBorder="1" applyAlignment="1" applyProtection="1">
      <alignment horizontal="center"/>
      <protection hidden="1"/>
    </xf>
    <xf numFmtId="6" fontId="7" fillId="0" borderId="0" xfId="0" applyNumberFormat="1" applyFont="1" applyAlignment="1">
      <alignment/>
    </xf>
    <xf numFmtId="0" fontId="5" fillId="33" borderId="13" xfId="44" applyNumberFormat="1" applyFont="1" applyFill="1" applyBorder="1" applyAlignment="1">
      <alignment horizontal="center"/>
      <protection/>
    </xf>
    <xf numFmtId="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7" fillId="0" borderId="0" xfId="0" applyFont="1" applyBorder="1" applyAlignment="1">
      <alignment/>
    </xf>
    <xf numFmtId="5" fontId="7" fillId="0" borderId="0" xfId="0" applyNumberFormat="1" applyFont="1" applyBorder="1" applyAlignment="1">
      <alignment/>
    </xf>
    <xf numFmtId="0" fontId="7" fillId="0" borderId="8" xfId="44" applyNumberFormat="1" applyFont="1" applyFill="1" applyBorder="1" applyAlignment="1">
      <alignment wrapText="1"/>
      <protection/>
    </xf>
    <xf numFmtId="0" fontId="7" fillId="35" borderId="8" xfId="44" applyNumberFormat="1" applyFont="1" applyFill="1" applyBorder="1">
      <alignment/>
      <protection/>
    </xf>
    <xf numFmtId="0" fontId="7" fillId="0" borderId="0" xfId="44" applyNumberFormat="1" applyFont="1" applyBorder="1">
      <alignment/>
      <protection/>
    </xf>
    <xf numFmtId="0" fontId="7" fillId="34" borderId="0" xfId="44" applyNumberFormat="1" applyFont="1" applyFill="1">
      <alignment/>
      <protection/>
    </xf>
    <xf numFmtId="5" fontId="7" fillId="34" borderId="0" xfId="44" applyNumberFormat="1" applyFont="1" applyFill="1">
      <alignment/>
      <protection/>
    </xf>
    <xf numFmtId="0" fontId="7" fillId="0" borderId="8" xfId="0" applyFont="1" applyFill="1" applyBorder="1" applyAlignment="1">
      <alignment wrapText="1"/>
    </xf>
    <xf numFmtId="0" fontId="7" fillId="35" borderId="8" xfId="0" applyFont="1" applyFill="1" applyBorder="1" applyAlignment="1">
      <alignment/>
    </xf>
    <xf numFmtId="0" fontId="5" fillId="36" borderId="13" xfId="44" applyNumberFormat="1" applyFont="1" applyFill="1" applyBorder="1" applyAlignment="1">
      <alignment horizontal="center"/>
      <protection/>
    </xf>
    <xf numFmtId="5" fontId="6" fillId="36" borderId="10" xfId="0" applyNumberFormat="1" applyFont="1" applyFill="1" applyBorder="1" applyAlignment="1" applyProtection="1">
      <alignment horizontal="center"/>
      <protection hidden="1"/>
    </xf>
    <xf numFmtId="5" fontId="6" fillId="36" borderId="0" xfId="0" applyNumberFormat="1" applyFont="1" applyFill="1" applyBorder="1" applyAlignment="1" applyProtection="1">
      <alignment horizontal="center"/>
      <protection hidden="1"/>
    </xf>
    <xf numFmtId="5" fontId="6" fillId="36" borderId="11" xfId="0" applyNumberFormat="1" applyFont="1" applyFill="1" applyBorder="1" applyAlignment="1" applyProtection="1">
      <alignment horizontal="center"/>
      <protection hidden="1"/>
    </xf>
    <xf numFmtId="165" fontId="6" fillId="36" borderId="10" xfId="0" applyNumberFormat="1" applyFont="1" applyFill="1" applyBorder="1" applyAlignment="1" applyProtection="1">
      <alignment horizontal="center"/>
      <protection hidden="1"/>
    </xf>
    <xf numFmtId="5" fontId="6" fillId="36" borderId="12" xfId="0" applyNumberFormat="1" applyFont="1" applyFill="1" applyBorder="1" applyAlignment="1" applyProtection="1">
      <alignment horizontal="center"/>
      <protection hidden="1"/>
    </xf>
    <xf numFmtId="5" fontId="6" fillId="36" borderId="14" xfId="0" applyNumberFormat="1" applyFont="1" applyFill="1" applyBorder="1" applyAlignment="1" applyProtection="1">
      <alignment horizontal="center"/>
      <protection hidden="1"/>
    </xf>
    <xf numFmtId="0" fontId="5" fillId="36" borderId="15" xfId="44" applyNumberFormat="1" applyFont="1" applyFill="1" applyBorder="1" applyAlignment="1">
      <alignment horizontal="center"/>
      <protection/>
    </xf>
    <xf numFmtId="0" fontId="15" fillId="0" borderId="16" xfId="44" applyNumberFormat="1" applyFont="1" applyFill="1" applyBorder="1" applyAlignment="1">
      <alignment horizontal="center" vertical="top" wrapText="1"/>
      <protection/>
    </xf>
    <xf numFmtId="5" fontId="7" fillId="0" borderId="0" xfId="0" applyNumberFormat="1" applyFont="1" applyAlignment="1">
      <alignment/>
    </xf>
    <xf numFmtId="0" fontId="8" fillId="0" borderId="17" xfId="0" applyFont="1" applyFill="1" applyBorder="1" applyAlignment="1">
      <alignment/>
    </xf>
    <xf numFmtId="6" fontId="1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4" fontId="5" fillId="0" borderId="21" xfId="0" applyNumberFormat="1" applyFont="1" applyBorder="1" applyAlignment="1">
      <alignment horizontal="center"/>
    </xf>
    <xf numFmtId="5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3" xfId="0" applyFont="1" applyBorder="1" applyAlignment="1">
      <alignment/>
    </xf>
    <xf numFmtId="0" fontId="7" fillId="0" borderId="19" xfId="0" applyFont="1" applyBorder="1" applyAlignment="1">
      <alignment/>
    </xf>
    <xf numFmtId="5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13" fillId="9" borderId="17" xfId="44" applyNumberFormat="1" applyFont="1" applyFill="1" applyBorder="1" applyAlignment="1">
      <alignment horizontal="center" vertical="center" wrapText="1"/>
      <protection/>
    </xf>
    <xf numFmtId="0" fontId="14" fillId="9" borderId="24" xfId="0" applyFont="1" applyFill="1" applyBorder="1" applyAlignment="1">
      <alignment/>
    </xf>
    <xf numFmtId="0" fontId="14" fillId="9" borderId="19" xfId="0" applyFont="1" applyFill="1" applyBorder="1" applyAlignment="1">
      <alignment/>
    </xf>
    <xf numFmtId="0" fontId="5" fillId="0" borderId="9" xfId="44" applyNumberFormat="1" applyFont="1" applyFill="1" applyBorder="1" applyAlignment="1">
      <alignment horizontal="center" vertical="center" wrapText="1"/>
      <protection/>
    </xf>
    <xf numFmtId="0" fontId="6" fillId="0" borderId="25" xfId="44" applyNumberFormat="1" applyFont="1" applyFill="1" applyBorder="1" applyAlignment="1">
      <alignment horizontal="center"/>
      <protection/>
    </xf>
    <xf numFmtId="0" fontId="6" fillId="0" borderId="26" xfId="44" applyNumberFormat="1" applyFont="1" applyFill="1" applyBorder="1" applyAlignment="1">
      <alignment horizontal="center"/>
      <protection/>
    </xf>
    <xf numFmtId="5" fontId="5" fillId="33" borderId="27" xfId="0" applyNumberFormat="1" applyFont="1" applyFill="1" applyBorder="1" applyAlignment="1">
      <alignment horizontal="center"/>
    </xf>
    <xf numFmtId="0" fontId="5" fillId="0" borderId="28" xfId="44" applyNumberFormat="1" applyFont="1" applyBorder="1">
      <alignment/>
      <protection/>
    </xf>
    <xf numFmtId="0" fontId="5" fillId="0" borderId="29" xfId="44" applyNumberFormat="1" applyFont="1" applyBorder="1">
      <alignment/>
      <protection/>
    </xf>
    <xf numFmtId="0" fontId="5" fillId="0" borderId="8" xfId="44" applyNumberFormat="1" applyFont="1" applyBorder="1" applyAlignment="1">
      <alignment horizontal="center" vertical="center" wrapText="1"/>
      <protection/>
    </xf>
    <xf numFmtId="0" fontId="5" fillId="0" borderId="8" xfId="44" applyNumberFormat="1" applyFont="1" applyBorder="1">
      <alignment/>
      <protection/>
    </xf>
    <xf numFmtId="0" fontId="5" fillId="0" borderId="30" xfId="44" applyNumberFormat="1" applyFont="1" applyBorder="1" applyAlignment="1">
      <alignment horizontal="center" vertical="center" wrapText="1"/>
      <protection/>
    </xf>
    <xf numFmtId="0" fontId="5" fillId="0" borderId="30" xfId="44" applyNumberFormat="1" applyFont="1" applyBorder="1">
      <alignment/>
      <protection/>
    </xf>
    <xf numFmtId="0" fontId="5" fillId="0" borderId="16" xfId="44" applyNumberFormat="1" applyFont="1" applyBorder="1" applyAlignment="1">
      <alignment horizontal="center"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44" applyNumberFormat="1" applyFont="1" applyBorder="1" applyAlignment="1">
      <alignment horizontal="center" vertical="center" wrapText="1"/>
      <protection/>
    </xf>
    <xf numFmtId="0" fontId="6" fillId="0" borderId="0" xfId="44" applyNumberFormat="1" applyFont="1" applyBorder="1" applyAlignment="1">
      <alignment horizontal="center"/>
      <protection/>
    </xf>
    <xf numFmtId="0" fontId="6" fillId="0" borderId="12" xfId="44" applyNumberFormat="1" applyFont="1" applyBorder="1" applyAlignment="1">
      <alignment horizontal="center"/>
      <protection/>
    </xf>
    <xf numFmtId="0" fontId="11" fillId="34" borderId="0" xfId="0" applyFont="1" applyFill="1" applyBorder="1" applyAlignment="1">
      <alignment horizontal="right" wrapText="1"/>
    </xf>
    <xf numFmtId="0" fontId="19" fillId="9" borderId="0" xfId="0" applyFont="1" applyFill="1" applyBorder="1" applyAlignment="1">
      <alignment horizontal="right" wrapText="1"/>
    </xf>
    <xf numFmtId="0" fontId="5" fillId="0" borderId="9" xfId="44" applyNumberFormat="1" applyFont="1" applyBorder="1" applyAlignment="1">
      <alignment horizontal="center" vertical="center" wrapText="1"/>
      <protection/>
    </xf>
    <xf numFmtId="0" fontId="5" fillId="0" borderId="15" xfId="44" applyNumberFormat="1" applyFont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7" fillId="37" borderId="17" xfId="0" applyFont="1" applyFill="1" applyBorder="1" applyAlignment="1">
      <alignment horizontal="left" vertical="center" wrapText="1"/>
    </xf>
    <xf numFmtId="0" fontId="18" fillId="37" borderId="24" xfId="0" applyFont="1" applyFill="1" applyBorder="1" applyAlignment="1">
      <alignment horizontal="left" vertical="center" wrapText="1"/>
    </xf>
    <xf numFmtId="0" fontId="18" fillId="37" borderId="19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right" vertical="top"/>
    </xf>
    <xf numFmtId="0" fontId="21" fillId="34" borderId="0" xfId="0" applyFont="1" applyFill="1" applyBorder="1" applyAlignment="1">
      <alignment horizontal="right" vertical="top"/>
    </xf>
    <xf numFmtId="0" fontId="7" fillId="0" borderId="24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come_BenefitsFFY2006-2007_LIHEAP Protected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zoomScale="80" zoomScaleNormal="80" workbookViewId="0" topLeftCell="A6">
      <selection activeCell="H20" sqref="H20"/>
    </sheetView>
  </sheetViews>
  <sheetFormatPr defaultColWidth="8.8515625" defaultRowHeight="12.75"/>
  <cols>
    <col min="1" max="1" width="8.7109375" style="1" customWidth="1"/>
    <col min="2" max="2" width="20.28125" style="1" customWidth="1"/>
    <col min="3" max="3" width="17.8515625" style="1" customWidth="1"/>
    <col min="4" max="4" width="13.00390625" style="1" customWidth="1"/>
    <col min="5" max="5" width="12.7109375" style="1" customWidth="1"/>
    <col min="6" max="6" width="12.140625" style="1" customWidth="1"/>
    <col min="7" max="7" width="13.00390625" style="1" customWidth="1"/>
    <col min="8" max="8" width="15.00390625" style="1" customWidth="1"/>
    <col min="9" max="9" width="14.28125" style="1" customWidth="1"/>
    <col min="10" max="10" width="14.140625" style="1" customWidth="1"/>
    <col min="11" max="11" width="14.00390625" style="1" customWidth="1"/>
    <col min="12" max="12" width="10.421875" style="1" customWidth="1"/>
    <col min="13" max="16384" width="8.8515625" style="1" customWidth="1"/>
  </cols>
  <sheetData>
    <row r="1" ht="28.5" customHeight="1" thickBot="1"/>
    <row r="2" spans="2:11" ht="29.25" customHeight="1" thickBot="1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50"/>
    </row>
    <row r="3" spans="2:11" ht="21.75" customHeight="1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3"/>
    </row>
    <row r="4" spans="2:11" ht="18.75">
      <c r="B4" s="64" t="s">
        <v>1</v>
      </c>
      <c r="C4" s="65"/>
      <c r="D4" s="65"/>
      <c r="E4" s="65"/>
      <c r="F4" s="65"/>
      <c r="G4" s="65"/>
      <c r="H4" s="65"/>
      <c r="I4" s="65"/>
      <c r="J4" s="65"/>
      <c r="K4" s="66"/>
    </row>
    <row r="5" spans="2:11" ht="19.5" thickBot="1">
      <c r="B5" s="61" t="s">
        <v>3</v>
      </c>
      <c r="C5" s="62"/>
      <c r="D5" s="62"/>
      <c r="E5" s="62"/>
      <c r="F5" s="62"/>
      <c r="G5" s="62"/>
      <c r="H5" s="62"/>
      <c r="I5" s="62"/>
      <c r="J5" s="62"/>
      <c r="K5" s="63"/>
    </row>
    <row r="6" spans="2:11" ht="54.75" customHeight="1">
      <c r="B6" s="69" t="s">
        <v>2</v>
      </c>
      <c r="C6" s="2" t="s">
        <v>4</v>
      </c>
      <c r="D6" s="57" t="s">
        <v>5</v>
      </c>
      <c r="E6" s="58"/>
      <c r="F6" s="57" t="s">
        <v>10</v>
      </c>
      <c r="G6" s="58"/>
      <c r="H6" s="57" t="s">
        <v>11</v>
      </c>
      <c r="I6" s="58"/>
      <c r="J6" s="59" t="s">
        <v>9</v>
      </c>
      <c r="K6" s="60"/>
    </row>
    <row r="7" spans="2:11" ht="19.5" thickBot="1">
      <c r="B7" s="70"/>
      <c r="C7" s="43" t="s">
        <v>6</v>
      </c>
      <c r="D7" s="54" t="s">
        <v>7</v>
      </c>
      <c r="E7" s="55"/>
      <c r="F7" s="55"/>
      <c r="G7" s="55"/>
      <c r="H7" s="55"/>
      <c r="I7" s="55"/>
      <c r="J7" s="55"/>
      <c r="K7" s="56"/>
    </row>
    <row r="8" spans="2:11" ht="18.75">
      <c r="B8" s="3">
        <v>1</v>
      </c>
      <c r="C8" s="4">
        <f aca="true" t="shared" si="0" ref="C8:C27">G8*0.5</f>
        <v>5940</v>
      </c>
      <c r="D8" s="5">
        <f>C8+1</f>
        <v>5941</v>
      </c>
      <c r="E8" s="5">
        <f>F8-1</f>
        <v>8909</v>
      </c>
      <c r="F8" s="6">
        <f aca="true" t="shared" si="1" ref="F8:F27">G8*0.75</f>
        <v>8910</v>
      </c>
      <c r="G8" s="4">
        <f>C36</f>
        <v>11880</v>
      </c>
      <c r="H8" s="6">
        <f>G8+1</f>
        <v>11881</v>
      </c>
      <c r="I8" s="4">
        <f aca="true" t="shared" si="2" ref="I8:I27">G8*1.25</f>
        <v>14850</v>
      </c>
      <c r="J8" s="6">
        <f>I8+1</f>
        <v>14851</v>
      </c>
      <c r="K8" s="7">
        <f>G8*1.5</f>
        <v>17820</v>
      </c>
    </row>
    <row r="9" spans="2:11" ht="18.75">
      <c r="B9" s="28">
        <v>2</v>
      </c>
      <c r="C9" s="29">
        <f t="shared" si="0"/>
        <v>8010</v>
      </c>
      <c r="D9" s="30">
        <f aca="true" t="shared" si="3" ref="D9:D27">C9+1</f>
        <v>8011</v>
      </c>
      <c r="E9" s="30">
        <f aca="true" t="shared" si="4" ref="E9:E27">F9-1</f>
        <v>12014</v>
      </c>
      <c r="F9" s="31">
        <f t="shared" si="1"/>
        <v>12015</v>
      </c>
      <c r="G9" s="32">
        <f>G8+$C$37</f>
        <v>16020</v>
      </c>
      <c r="H9" s="31">
        <f aca="true" t="shared" si="5" ref="H9:H27">G9+1</f>
        <v>16021</v>
      </c>
      <c r="I9" s="29">
        <f t="shared" si="2"/>
        <v>20025</v>
      </c>
      <c r="J9" s="31">
        <f aca="true" t="shared" si="6" ref="J9:J27">I9+1</f>
        <v>20026</v>
      </c>
      <c r="K9" s="33">
        <f aca="true" t="shared" si="7" ref="K9:K27">G9*1.5</f>
        <v>24030</v>
      </c>
    </row>
    <row r="10" spans="2:11" ht="18.75">
      <c r="B10" s="8">
        <v>3</v>
      </c>
      <c r="C10" s="9">
        <f t="shared" si="0"/>
        <v>10080</v>
      </c>
      <c r="D10" s="10">
        <f t="shared" si="3"/>
        <v>10081</v>
      </c>
      <c r="E10" s="10">
        <f t="shared" si="4"/>
        <v>15119</v>
      </c>
      <c r="F10" s="11">
        <f t="shared" si="1"/>
        <v>15120</v>
      </c>
      <c r="G10" s="12">
        <f>G9+$C$37</f>
        <v>20160</v>
      </c>
      <c r="H10" s="11">
        <f t="shared" si="5"/>
        <v>20161</v>
      </c>
      <c r="I10" s="9">
        <f t="shared" si="2"/>
        <v>25200</v>
      </c>
      <c r="J10" s="11">
        <f t="shared" si="6"/>
        <v>25201</v>
      </c>
      <c r="K10" s="13">
        <f t="shared" si="7"/>
        <v>30240</v>
      </c>
    </row>
    <row r="11" spans="2:13" ht="18.75">
      <c r="B11" s="28">
        <v>4</v>
      </c>
      <c r="C11" s="29">
        <f t="shared" si="0"/>
        <v>12150</v>
      </c>
      <c r="D11" s="30">
        <f t="shared" si="3"/>
        <v>12151</v>
      </c>
      <c r="E11" s="30">
        <f t="shared" si="4"/>
        <v>18224</v>
      </c>
      <c r="F11" s="31">
        <f t="shared" si="1"/>
        <v>18225</v>
      </c>
      <c r="G11" s="32">
        <f>G10+$C$37</f>
        <v>24300</v>
      </c>
      <c r="H11" s="31">
        <f t="shared" si="5"/>
        <v>24301</v>
      </c>
      <c r="I11" s="29">
        <f t="shared" si="2"/>
        <v>30375</v>
      </c>
      <c r="J11" s="31">
        <f t="shared" si="6"/>
        <v>30376</v>
      </c>
      <c r="K11" s="33">
        <f t="shared" si="7"/>
        <v>36450</v>
      </c>
      <c r="M11" s="14"/>
    </row>
    <row r="12" spans="2:13" ht="18.75">
      <c r="B12" s="15">
        <v>5</v>
      </c>
      <c r="C12" s="4">
        <f t="shared" si="0"/>
        <v>14220</v>
      </c>
      <c r="D12" s="5">
        <f t="shared" si="3"/>
        <v>14221</v>
      </c>
      <c r="E12" s="5">
        <f t="shared" si="4"/>
        <v>21329</v>
      </c>
      <c r="F12" s="6">
        <f t="shared" si="1"/>
        <v>21330</v>
      </c>
      <c r="G12" s="12">
        <f>G11+$C$37</f>
        <v>28440</v>
      </c>
      <c r="H12" s="6">
        <f t="shared" si="5"/>
        <v>28441</v>
      </c>
      <c r="I12" s="4">
        <f t="shared" si="2"/>
        <v>35550</v>
      </c>
      <c r="J12" s="6">
        <f t="shared" si="6"/>
        <v>35551</v>
      </c>
      <c r="K12" s="7">
        <f t="shared" si="7"/>
        <v>42660</v>
      </c>
      <c r="M12" s="14"/>
    </row>
    <row r="13" spans="2:13" ht="18.75">
      <c r="B13" s="28">
        <v>6</v>
      </c>
      <c r="C13" s="29">
        <f t="shared" si="0"/>
        <v>16290</v>
      </c>
      <c r="D13" s="30">
        <f t="shared" si="3"/>
        <v>16291</v>
      </c>
      <c r="E13" s="30">
        <f t="shared" si="4"/>
        <v>24434</v>
      </c>
      <c r="F13" s="31">
        <f t="shared" si="1"/>
        <v>24435</v>
      </c>
      <c r="G13" s="32">
        <f>G12+$C$37</f>
        <v>32580</v>
      </c>
      <c r="H13" s="31">
        <f t="shared" si="5"/>
        <v>32581</v>
      </c>
      <c r="I13" s="29">
        <f t="shared" si="2"/>
        <v>40725</v>
      </c>
      <c r="J13" s="31">
        <f t="shared" si="6"/>
        <v>40726</v>
      </c>
      <c r="K13" s="33">
        <f t="shared" si="7"/>
        <v>48870</v>
      </c>
      <c r="M13" s="16"/>
    </row>
    <row r="14" spans="2:11" ht="18.75">
      <c r="B14" s="15">
        <v>7</v>
      </c>
      <c r="C14" s="4">
        <f t="shared" si="0"/>
        <v>18365</v>
      </c>
      <c r="D14" s="5">
        <f t="shared" si="3"/>
        <v>18366</v>
      </c>
      <c r="E14" s="5">
        <f t="shared" si="4"/>
        <v>27546.5</v>
      </c>
      <c r="F14" s="6">
        <f t="shared" si="1"/>
        <v>27547.5</v>
      </c>
      <c r="G14" s="12">
        <f>G13+$C$38</f>
        <v>36730</v>
      </c>
      <c r="H14" s="6">
        <f t="shared" si="5"/>
        <v>36731</v>
      </c>
      <c r="I14" s="4">
        <f t="shared" si="2"/>
        <v>45912.5</v>
      </c>
      <c r="J14" s="6">
        <f t="shared" si="6"/>
        <v>45913.5</v>
      </c>
      <c r="K14" s="7">
        <f t="shared" si="7"/>
        <v>55095</v>
      </c>
    </row>
    <row r="15" spans="2:12" ht="18.75">
      <c r="B15" s="28">
        <v>8</v>
      </c>
      <c r="C15" s="34">
        <f t="shared" si="0"/>
        <v>20445</v>
      </c>
      <c r="D15" s="30">
        <f t="shared" si="3"/>
        <v>20446</v>
      </c>
      <c r="E15" s="29">
        <f t="shared" si="4"/>
        <v>30666.5</v>
      </c>
      <c r="F15" s="30">
        <f t="shared" si="1"/>
        <v>30667.5</v>
      </c>
      <c r="G15" s="32">
        <f aca="true" t="shared" si="8" ref="G15:G27">G14+$C$39</f>
        <v>40890</v>
      </c>
      <c r="H15" s="31">
        <f t="shared" si="5"/>
        <v>40891</v>
      </c>
      <c r="I15" s="29">
        <f t="shared" si="2"/>
        <v>51112.5</v>
      </c>
      <c r="J15" s="31">
        <f t="shared" si="6"/>
        <v>51113.5</v>
      </c>
      <c r="K15" s="33">
        <f t="shared" si="7"/>
        <v>61335</v>
      </c>
      <c r="L15" s="37"/>
    </row>
    <row r="16" spans="2:11" ht="18.75">
      <c r="B16" s="8">
        <v>9</v>
      </c>
      <c r="C16" s="9">
        <f t="shared" si="0"/>
        <v>22525</v>
      </c>
      <c r="D16" s="5">
        <f t="shared" si="3"/>
        <v>22526</v>
      </c>
      <c r="E16" s="5">
        <f t="shared" si="4"/>
        <v>33786.5</v>
      </c>
      <c r="F16" s="11">
        <f t="shared" si="1"/>
        <v>33787.5</v>
      </c>
      <c r="G16" s="12">
        <f t="shared" si="8"/>
        <v>45050</v>
      </c>
      <c r="H16" s="6">
        <f t="shared" si="5"/>
        <v>45051</v>
      </c>
      <c r="I16" s="9">
        <f t="shared" si="2"/>
        <v>56312.5</v>
      </c>
      <c r="J16" s="6">
        <f t="shared" si="6"/>
        <v>56313.5</v>
      </c>
      <c r="K16" s="13">
        <f t="shared" si="7"/>
        <v>67575</v>
      </c>
    </row>
    <row r="17" spans="2:11" ht="18.75">
      <c r="B17" s="28">
        <v>10</v>
      </c>
      <c r="C17" s="29">
        <f t="shared" si="0"/>
        <v>24605</v>
      </c>
      <c r="D17" s="30">
        <f t="shared" si="3"/>
        <v>24606</v>
      </c>
      <c r="E17" s="30">
        <f t="shared" si="4"/>
        <v>36906.5</v>
      </c>
      <c r="F17" s="31">
        <f t="shared" si="1"/>
        <v>36907.5</v>
      </c>
      <c r="G17" s="32">
        <f t="shared" si="8"/>
        <v>49210</v>
      </c>
      <c r="H17" s="31">
        <f t="shared" si="5"/>
        <v>49211</v>
      </c>
      <c r="I17" s="29">
        <f t="shared" si="2"/>
        <v>61512.5</v>
      </c>
      <c r="J17" s="31">
        <f t="shared" si="6"/>
        <v>61513.5</v>
      </c>
      <c r="K17" s="33">
        <f t="shared" si="7"/>
        <v>73815</v>
      </c>
    </row>
    <row r="18" spans="2:11" ht="18.75">
      <c r="B18" s="8">
        <v>11</v>
      </c>
      <c r="C18" s="9">
        <f t="shared" si="0"/>
        <v>26685</v>
      </c>
      <c r="D18" s="5">
        <f t="shared" si="3"/>
        <v>26686</v>
      </c>
      <c r="E18" s="5">
        <f t="shared" si="4"/>
        <v>40026.5</v>
      </c>
      <c r="F18" s="11">
        <f t="shared" si="1"/>
        <v>40027.5</v>
      </c>
      <c r="G18" s="12">
        <f t="shared" si="8"/>
        <v>53370</v>
      </c>
      <c r="H18" s="6">
        <f t="shared" si="5"/>
        <v>53371</v>
      </c>
      <c r="I18" s="9">
        <f t="shared" si="2"/>
        <v>66712.5</v>
      </c>
      <c r="J18" s="6">
        <f t="shared" si="6"/>
        <v>66713.5</v>
      </c>
      <c r="K18" s="13">
        <f t="shared" si="7"/>
        <v>80055</v>
      </c>
    </row>
    <row r="19" spans="2:11" ht="18.75">
      <c r="B19" s="28">
        <v>12</v>
      </c>
      <c r="C19" s="29">
        <f t="shared" si="0"/>
        <v>28765</v>
      </c>
      <c r="D19" s="30">
        <f t="shared" si="3"/>
        <v>28766</v>
      </c>
      <c r="E19" s="30">
        <f t="shared" si="4"/>
        <v>43146.5</v>
      </c>
      <c r="F19" s="31">
        <f t="shared" si="1"/>
        <v>43147.5</v>
      </c>
      <c r="G19" s="32">
        <f t="shared" si="8"/>
        <v>57530</v>
      </c>
      <c r="H19" s="31">
        <f t="shared" si="5"/>
        <v>57531</v>
      </c>
      <c r="I19" s="29">
        <f t="shared" si="2"/>
        <v>71912.5</v>
      </c>
      <c r="J19" s="31">
        <f t="shared" si="6"/>
        <v>71913.5</v>
      </c>
      <c r="K19" s="33">
        <f t="shared" si="7"/>
        <v>86295</v>
      </c>
    </row>
    <row r="20" spans="2:11" ht="18.75">
      <c r="B20" s="8">
        <v>13</v>
      </c>
      <c r="C20" s="9">
        <f t="shared" si="0"/>
        <v>30845</v>
      </c>
      <c r="D20" s="5">
        <f t="shared" si="3"/>
        <v>30846</v>
      </c>
      <c r="E20" s="5">
        <f t="shared" si="4"/>
        <v>46266.5</v>
      </c>
      <c r="F20" s="11">
        <f t="shared" si="1"/>
        <v>46267.5</v>
      </c>
      <c r="G20" s="12">
        <f t="shared" si="8"/>
        <v>61690</v>
      </c>
      <c r="H20" s="6">
        <f t="shared" si="5"/>
        <v>61691</v>
      </c>
      <c r="I20" s="9">
        <f t="shared" si="2"/>
        <v>77112.5</v>
      </c>
      <c r="J20" s="6">
        <f t="shared" si="6"/>
        <v>77113.5</v>
      </c>
      <c r="K20" s="13">
        <f t="shared" si="7"/>
        <v>92535</v>
      </c>
    </row>
    <row r="21" spans="2:11" ht="18.75">
      <c r="B21" s="28">
        <v>14</v>
      </c>
      <c r="C21" s="29">
        <f t="shared" si="0"/>
        <v>32925</v>
      </c>
      <c r="D21" s="30">
        <f t="shared" si="3"/>
        <v>32926</v>
      </c>
      <c r="E21" s="30">
        <f t="shared" si="4"/>
        <v>49386.5</v>
      </c>
      <c r="F21" s="31">
        <f t="shared" si="1"/>
        <v>49387.5</v>
      </c>
      <c r="G21" s="32">
        <f t="shared" si="8"/>
        <v>65850</v>
      </c>
      <c r="H21" s="31">
        <f t="shared" si="5"/>
        <v>65851</v>
      </c>
      <c r="I21" s="29">
        <f t="shared" si="2"/>
        <v>82312.5</v>
      </c>
      <c r="J21" s="31">
        <f t="shared" si="6"/>
        <v>82313.5</v>
      </c>
      <c r="K21" s="33">
        <f t="shared" si="7"/>
        <v>98775</v>
      </c>
    </row>
    <row r="22" spans="2:11" ht="18.75">
      <c r="B22" s="8">
        <v>15</v>
      </c>
      <c r="C22" s="9">
        <f t="shared" si="0"/>
        <v>35005</v>
      </c>
      <c r="D22" s="5">
        <f t="shared" si="3"/>
        <v>35006</v>
      </c>
      <c r="E22" s="5">
        <f t="shared" si="4"/>
        <v>52506.5</v>
      </c>
      <c r="F22" s="11">
        <f t="shared" si="1"/>
        <v>52507.5</v>
      </c>
      <c r="G22" s="12">
        <f t="shared" si="8"/>
        <v>70010</v>
      </c>
      <c r="H22" s="6">
        <f t="shared" si="5"/>
        <v>70011</v>
      </c>
      <c r="I22" s="9">
        <f t="shared" si="2"/>
        <v>87512.5</v>
      </c>
      <c r="J22" s="6">
        <f t="shared" si="6"/>
        <v>87513.5</v>
      </c>
      <c r="K22" s="13">
        <f t="shared" si="7"/>
        <v>105015</v>
      </c>
    </row>
    <row r="23" spans="2:11" ht="18.75">
      <c r="B23" s="28">
        <v>16</v>
      </c>
      <c r="C23" s="29">
        <f t="shared" si="0"/>
        <v>37085</v>
      </c>
      <c r="D23" s="30">
        <f t="shared" si="3"/>
        <v>37086</v>
      </c>
      <c r="E23" s="30">
        <f t="shared" si="4"/>
        <v>55626.5</v>
      </c>
      <c r="F23" s="31">
        <f t="shared" si="1"/>
        <v>55627.5</v>
      </c>
      <c r="G23" s="32">
        <f t="shared" si="8"/>
        <v>74170</v>
      </c>
      <c r="H23" s="31">
        <f t="shared" si="5"/>
        <v>74171</v>
      </c>
      <c r="I23" s="29">
        <f t="shared" si="2"/>
        <v>92712.5</v>
      </c>
      <c r="J23" s="31">
        <f t="shared" si="6"/>
        <v>92713.5</v>
      </c>
      <c r="K23" s="33">
        <f t="shared" si="7"/>
        <v>111255</v>
      </c>
    </row>
    <row r="24" spans="2:11" ht="18.75">
      <c r="B24" s="8">
        <v>17</v>
      </c>
      <c r="C24" s="9">
        <f t="shared" si="0"/>
        <v>39165</v>
      </c>
      <c r="D24" s="5">
        <f t="shared" si="3"/>
        <v>39166</v>
      </c>
      <c r="E24" s="5">
        <f t="shared" si="4"/>
        <v>58746.5</v>
      </c>
      <c r="F24" s="11">
        <f t="shared" si="1"/>
        <v>58747.5</v>
      </c>
      <c r="G24" s="12">
        <f t="shared" si="8"/>
        <v>78330</v>
      </c>
      <c r="H24" s="6">
        <f t="shared" si="5"/>
        <v>78331</v>
      </c>
      <c r="I24" s="9">
        <f t="shared" si="2"/>
        <v>97912.5</v>
      </c>
      <c r="J24" s="6">
        <f t="shared" si="6"/>
        <v>97913.5</v>
      </c>
      <c r="K24" s="13">
        <f t="shared" si="7"/>
        <v>117495</v>
      </c>
    </row>
    <row r="25" spans="2:11" ht="18.75">
      <c r="B25" s="28">
        <v>18</v>
      </c>
      <c r="C25" s="29">
        <f t="shared" si="0"/>
        <v>41245</v>
      </c>
      <c r="D25" s="30">
        <f t="shared" si="3"/>
        <v>41246</v>
      </c>
      <c r="E25" s="30">
        <f t="shared" si="4"/>
        <v>61866.5</v>
      </c>
      <c r="F25" s="31">
        <f t="shared" si="1"/>
        <v>61867.5</v>
      </c>
      <c r="G25" s="32">
        <f t="shared" si="8"/>
        <v>82490</v>
      </c>
      <c r="H25" s="31">
        <f t="shared" si="5"/>
        <v>82491</v>
      </c>
      <c r="I25" s="29">
        <f t="shared" si="2"/>
        <v>103112.5</v>
      </c>
      <c r="J25" s="31">
        <f t="shared" si="6"/>
        <v>103113.5</v>
      </c>
      <c r="K25" s="33">
        <f t="shared" si="7"/>
        <v>123735</v>
      </c>
    </row>
    <row r="26" spans="2:11" ht="18.75">
      <c r="B26" s="8">
        <v>19</v>
      </c>
      <c r="C26" s="9">
        <f t="shared" si="0"/>
        <v>43325</v>
      </c>
      <c r="D26" s="5">
        <f t="shared" si="3"/>
        <v>43326</v>
      </c>
      <c r="E26" s="5">
        <f t="shared" si="4"/>
        <v>64986.5</v>
      </c>
      <c r="F26" s="11">
        <f t="shared" si="1"/>
        <v>64987.5</v>
      </c>
      <c r="G26" s="12">
        <f t="shared" si="8"/>
        <v>86650</v>
      </c>
      <c r="H26" s="6">
        <f t="shared" si="5"/>
        <v>86651</v>
      </c>
      <c r="I26" s="9">
        <f t="shared" si="2"/>
        <v>108312.5</v>
      </c>
      <c r="J26" s="6">
        <f t="shared" si="6"/>
        <v>108313.5</v>
      </c>
      <c r="K26" s="13">
        <f t="shared" si="7"/>
        <v>129975</v>
      </c>
    </row>
    <row r="27" spans="2:11" ht="19.5" thickBot="1">
      <c r="B27" s="35">
        <v>20</v>
      </c>
      <c r="C27" s="29">
        <f t="shared" si="0"/>
        <v>45405</v>
      </c>
      <c r="D27" s="30">
        <f t="shared" si="3"/>
        <v>45406</v>
      </c>
      <c r="E27" s="30">
        <f t="shared" si="4"/>
        <v>68106.5</v>
      </c>
      <c r="F27" s="31">
        <f t="shared" si="1"/>
        <v>68107.5</v>
      </c>
      <c r="G27" s="32">
        <f t="shared" si="8"/>
        <v>90810</v>
      </c>
      <c r="H27" s="31">
        <f t="shared" si="5"/>
        <v>90811</v>
      </c>
      <c r="I27" s="29">
        <f t="shared" si="2"/>
        <v>113512.5</v>
      </c>
      <c r="J27" s="31">
        <f t="shared" si="6"/>
        <v>113513.5</v>
      </c>
      <c r="K27" s="33">
        <f t="shared" si="7"/>
        <v>136215</v>
      </c>
    </row>
    <row r="28" spans="2:13" ht="52.5" customHeight="1" thickBot="1">
      <c r="B28" s="36" t="s">
        <v>21</v>
      </c>
      <c r="C28" s="47" t="s">
        <v>15</v>
      </c>
      <c r="D28" s="78"/>
      <c r="E28" s="45"/>
      <c r="F28" s="44" t="s">
        <v>16</v>
      </c>
      <c r="G28" s="45"/>
      <c r="H28" s="44" t="s">
        <v>17</v>
      </c>
      <c r="I28" s="46"/>
      <c r="J28" s="47" t="s">
        <v>18</v>
      </c>
      <c r="K28" s="46"/>
      <c r="L28" s="17"/>
      <c r="M28" s="17"/>
    </row>
    <row r="29" ht="10.5" customHeight="1" thickBot="1"/>
    <row r="30" spans="2:11" ht="21.75" customHeight="1" thickBot="1">
      <c r="B30" s="73" t="s">
        <v>19</v>
      </c>
      <c r="C30" s="74"/>
      <c r="D30" s="75"/>
      <c r="E30" s="41"/>
      <c r="F30" s="42"/>
      <c r="G30" s="42"/>
      <c r="H30" s="76" t="s">
        <v>28</v>
      </c>
      <c r="I30" s="77"/>
      <c r="J30" s="77"/>
      <c r="K30" s="77"/>
    </row>
    <row r="31" spans="2:11" ht="21" customHeight="1" thickBot="1">
      <c r="B31" s="71" t="s">
        <v>12</v>
      </c>
      <c r="C31" s="72"/>
      <c r="D31" s="39">
        <v>50</v>
      </c>
      <c r="E31" s="41"/>
      <c r="F31" s="42"/>
      <c r="G31" s="42"/>
      <c r="H31" s="67" t="s">
        <v>22</v>
      </c>
      <c r="I31" s="67"/>
      <c r="J31" s="67"/>
      <c r="K31" s="67"/>
    </row>
    <row r="32" spans="2:11" ht="22.5" thickBot="1">
      <c r="B32" s="38" t="s">
        <v>14</v>
      </c>
      <c r="C32" s="40"/>
      <c r="D32" s="39">
        <v>50</v>
      </c>
      <c r="E32" s="41"/>
      <c r="F32" s="42"/>
      <c r="G32" s="42"/>
      <c r="H32" s="67"/>
      <c r="I32" s="67"/>
      <c r="J32" s="67"/>
      <c r="K32" s="67"/>
    </row>
    <row r="33" spans="2:11" ht="22.5" thickBot="1">
      <c r="B33" s="71" t="s">
        <v>13</v>
      </c>
      <c r="C33" s="72"/>
      <c r="D33" s="39">
        <v>75</v>
      </c>
      <c r="E33" s="41"/>
      <c r="F33" s="42"/>
      <c r="G33" s="42"/>
      <c r="H33" s="68" t="s">
        <v>26</v>
      </c>
      <c r="I33" s="68"/>
      <c r="J33" s="68"/>
      <c r="K33" s="68"/>
    </row>
    <row r="34" spans="6:11" ht="12.75">
      <c r="F34" s="18"/>
      <c r="G34" s="18"/>
      <c r="H34" s="18"/>
      <c r="I34" s="18"/>
      <c r="J34" s="18"/>
      <c r="K34" s="18"/>
    </row>
    <row r="35" spans="2:11" ht="12.75">
      <c r="B35" s="19"/>
      <c r="C35" s="19"/>
      <c r="D35" s="19"/>
      <c r="E35" s="19"/>
      <c r="G35" s="20"/>
      <c r="H35" s="20"/>
      <c r="I35" s="20"/>
      <c r="J35" s="19"/>
      <c r="K35" s="19"/>
    </row>
    <row r="36" spans="2:6" ht="25.5">
      <c r="B36" s="21" t="s">
        <v>8</v>
      </c>
      <c r="C36" s="22">
        <v>11880</v>
      </c>
      <c r="D36" s="23"/>
      <c r="E36" s="24"/>
      <c r="F36" s="25"/>
    </row>
    <row r="37" spans="2:4" ht="51">
      <c r="B37" s="26" t="s">
        <v>23</v>
      </c>
      <c r="C37" s="27">
        <v>4140</v>
      </c>
      <c r="D37" s="19"/>
    </row>
    <row r="38" spans="2:3" ht="51">
      <c r="B38" s="26" t="s">
        <v>24</v>
      </c>
      <c r="C38" s="27">
        <v>4150</v>
      </c>
    </row>
    <row r="39" spans="2:3" ht="51">
      <c r="B39" s="26" t="s">
        <v>25</v>
      </c>
      <c r="C39" s="27">
        <v>4160</v>
      </c>
    </row>
    <row r="40" spans="2:3" ht="51">
      <c r="B40" s="26" t="s">
        <v>27</v>
      </c>
      <c r="C40" s="27">
        <f>C39*1.5</f>
        <v>6240</v>
      </c>
    </row>
    <row r="41" spans="2:3" ht="51">
      <c r="B41" s="26" t="s">
        <v>29</v>
      </c>
      <c r="C41" s="27">
        <f>C39*1.25</f>
        <v>5200</v>
      </c>
    </row>
  </sheetData>
  <sheetProtection/>
  <mergeCells count="20">
    <mergeCell ref="B4:K4"/>
    <mergeCell ref="H31:K32"/>
    <mergeCell ref="H33:K33"/>
    <mergeCell ref="B6:B7"/>
    <mergeCell ref="B33:C33"/>
    <mergeCell ref="B30:D30"/>
    <mergeCell ref="F6:G6"/>
    <mergeCell ref="B31:C31"/>
    <mergeCell ref="H30:K30"/>
    <mergeCell ref="C28:E28"/>
    <mergeCell ref="F28:G28"/>
    <mergeCell ref="H28:I28"/>
    <mergeCell ref="J28:K28"/>
    <mergeCell ref="B2:K2"/>
    <mergeCell ref="B3:K3"/>
    <mergeCell ref="D7:K7"/>
    <mergeCell ref="H6:I6"/>
    <mergeCell ref="J6:K6"/>
    <mergeCell ref="B5:K5"/>
    <mergeCell ref="D6:E6"/>
  </mergeCells>
  <printOptions horizontalCentered="1"/>
  <pageMargins left="0.58" right="0.53" top="0.51" bottom="0.23" header="0.33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hildaf</dc:creator>
  <cp:keywords/>
  <dc:description/>
  <cp:lastModifiedBy>Marisa Larson</cp:lastModifiedBy>
  <cp:lastPrinted>2015-01-28T16:00:00Z</cp:lastPrinted>
  <dcterms:created xsi:type="dcterms:W3CDTF">2006-01-26T23:35:37Z</dcterms:created>
  <dcterms:modified xsi:type="dcterms:W3CDTF">2016-10-11T21:04:59Z</dcterms:modified>
  <cp:category/>
  <cp:version/>
  <cp:contentType/>
  <cp:contentStatus/>
</cp:coreProperties>
</file>